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0730" windowHeight="11760" firstSheet="2" activeTab="2"/>
  </bookViews>
  <sheets>
    <sheet name="balanza 3er trimestre" sheetId="2" state="hidden" r:id="rId1"/>
    <sheet name="EAI NOTAS" sheetId="10" state="hidden" r:id="rId2"/>
    <sheet name="EAID  NOTAS Y MODIFIC" sheetId="8" r:id="rId3"/>
    <sheet name="PARTICIPACIONES MODIF" sheetId="9" state="hidden" r:id="rId4"/>
  </sheets>
  <calcPr calcId="125725"/>
</workbook>
</file>

<file path=xl/calcChain.xml><?xml version="1.0" encoding="utf-8"?>
<calcChain xmlns="http://schemas.openxmlformats.org/spreadsheetml/2006/main">
  <c r="A86" i="10"/>
  <c r="A83"/>
  <c r="C46"/>
  <c r="G46" s="1"/>
  <c r="D108" i="8"/>
  <c r="E48"/>
  <c r="D60"/>
  <c r="D58"/>
  <c r="D48" s="1"/>
  <c r="D105"/>
  <c r="D37" s="1"/>
  <c r="C19" i="10"/>
  <c r="C40" s="1"/>
  <c r="F58" i="8" l="1"/>
  <c r="F48" s="1"/>
  <c r="G33" l="1"/>
  <c r="G27"/>
  <c r="C15" i="9"/>
  <c r="G58" i="8"/>
  <c r="F64"/>
  <c r="G22"/>
  <c r="G21"/>
  <c r="G19"/>
  <c r="C180" i="2" l="1"/>
  <c r="C142"/>
  <c r="E28" i="9"/>
  <c r="E29"/>
  <c r="C161" i="2"/>
  <c r="C156"/>
  <c r="C139"/>
  <c r="C105"/>
  <c r="C90"/>
  <c r="C23"/>
  <c r="C6"/>
  <c r="C21"/>
  <c r="E37" i="8"/>
  <c r="D74" i="10"/>
  <c r="D71"/>
  <c r="D63"/>
  <c r="D58"/>
  <c r="D55"/>
  <c r="D52"/>
  <c r="C9"/>
  <c r="C17"/>
  <c r="C14"/>
  <c r="C11"/>
  <c r="C6"/>
  <c r="C78"/>
  <c r="C141" i="2" l="1"/>
  <c r="E17" i="10" l="1"/>
  <c r="C6" i="9"/>
  <c r="C31" i="10"/>
  <c r="E15" i="8" s="1"/>
  <c r="C20" i="10"/>
  <c r="C33"/>
  <c r="E35" i="8" s="1"/>
  <c r="C26" i="10" l="1"/>
  <c r="E13" i="8" s="1"/>
  <c r="F13" s="1"/>
  <c r="B40" i="10"/>
  <c r="G39"/>
  <c r="D39"/>
  <c r="G38"/>
  <c r="D38"/>
  <c r="G37"/>
  <c r="D37"/>
  <c r="G36"/>
  <c r="D36"/>
  <c r="G35"/>
  <c r="D35"/>
  <c r="G34"/>
  <c r="D34"/>
  <c r="B33"/>
  <c r="G32"/>
  <c r="B31"/>
  <c r="D31" s="1"/>
  <c r="E30"/>
  <c r="F30" s="1"/>
  <c r="G30" s="1"/>
  <c r="G29"/>
  <c r="C28"/>
  <c r="E14" i="8" s="1"/>
  <c r="B28" i="10"/>
  <c r="F27"/>
  <c r="G27" s="1"/>
  <c r="B26"/>
  <c r="D26" s="1"/>
  <c r="G25"/>
  <c r="D25"/>
  <c r="C24"/>
  <c r="E10" i="8" s="1"/>
  <c r="B24" i="10"/>
  <c r="B20"/>
  <c r="D19"/>
  <c r="F18"/>
  <c r="G18" s="1"/>
  <c r="D18"/>
  <c r="D17"/>
  <c r="G16"/>
  <c r="D16"/>
  <c r="G15"/>
  <c r="D15"/>
  <c r="D14"/>
  <c r="G13"/>
  <c r="D13"/>
  <c r="G12"/>
  <c r="D12"/>
  <c r="D11"/>
  <c r="G10"/>
  <c r="D9"/>
  <c r="D8"/>
  <c r="D6"/>
  <c r="G36" i="8"/>
  <c r="H36" s="1"/>
  <c r="I36" s="1"/>
  <c r="C61" i="9"/>
  <c r="C60" s="1"/>
  <c r="G41" i="8" s="1"/>
  <c r="H41" s="1"/>
  <c r="C57" i="9"/>
  <c r="C56"/>
  <c r="C55"/>
  <c r="C54"/>
  <c r="C48"/>
  <c r="C47" s="1"/>
  <c r="C40"/>
  <c r="G55" i="8" s="1"/>
  <c r="C39" i="9"/>
  <c r="G54" i="8" s="1"/>
  <c r="C38" i="9"/>
  <c r="C35"/>
  <c r="C34"/>
  <c r="C33"/>
  <c r="E22" s="1"/>
  <c r="G31" i="8" s="1"/>
  <c r="C32" i="9"/>
  <c r="C9"/>
  <c r="C5"/>
  <c r="C4"/>
  <c r="C3"/>
  <c r="C2"/>
  <c r="I83" i="8"/>
  <c r="I82"/>
  <c r="I80"/>
  <c r="I79"/>
  <c r="I76"/>
  <c r="F75"/>
  <c r="F74"/>
  <c r="E74"/>
  <c r="D74"/>
  <c r="I73"/>
  <c r="E72"/>
  <c r="F71"/>
  <c r="I70"/>
  <c r="F70"/>
  <c r="F68"/>
  <c r="F67"/>
  <c r="F66"/>
  <c r="F63"/>
  <c r="F62"/>
  <c r="F60"/>
  <c r="H59"/>
  <c r="I59" s="1"/>
  <c r="F59"/>
  <c r="I57"/>
  <c r="H57"/>
  <c r="H56"/>
  <c r="I56" s="1"/>
  <c r="I53"/>
  <c r="I49"/>
  <c r="I44"/>
  <c r="I42"/>
  <c r="F42"/>
  <c r="F41"/>
  <c r="I40"/>
  <c r="F40"/>
  <c r="D39"/>
  <c r="F39" s="1"/>
  <c r="H38"/>
  <c r="F38"/>
  <c r="F37"/>
  <c r="F36"/>
  <c r="F35"/>
  <c r="H34"/>
  <c r="F34"/>
  <c r="H33"/>
  <c r="I33" s="1"/>
  <c r="F33"/>
  <c r="H32"/>
  <c r="F32"/>
  <c r="F31"/>
  <c r="E30"/>
  <c r="F30" s="1"/>
  <c r="D30"/>
  <c r="H29"/>
  <c r="F29"/>
  <c r="H28"/>
  <c r="F28"/>
  <c r="H27"/>
  <c r="I27" s="1"/>
  <c r="F27"/>
  <c r="H26"/>
  <c r="F26"/>
  <c r="H25"/>
  <c r="F25"/>
  <c r="F24"/>
  <c r="H23"/>
  <c r="F23"/>
  <c r="H22"/>
  <c r="I22" s="1"/>
  <c r="F22"/>
  <c r="H21"/>
  <c r="I21" s="1"/>
  <c r="F21"/>
  <c r="F20"/>
  <c r="H19"/>
  <c r="F19"/>
  <c r="F18"/>
  <c r="E17"/>
  <c r="D17"/>
  <c r="D43" s="1"/>
  <c r="F16"/>
  <c r="F15"/>
  <c r="F14"/>
  <c r="H12"/>
  <c r="I12" s="1"/>
  <c r="I11"/>
  <c r="H11"/>
  <c r="F11"/>
  <c r="F10"/>
  <c r="G10" l="1"/>
  <c r="E6" i="10"/>
  <c r="E16" i="9"/>
  <c r="G24" i="8" s="1"/>
  <c r="C29" i="9"/>
  <c r="E9" i="10"/>
  <c r="G13" i="8"/>
  <c r="C12" i="9"/>
  <c r="C31"/>
  <c r="C63"/>
  <c r="G35" i="8" s="1"/>
  <c r="E31" i="9"/>
  <c r="G20" i="8"/>
  <c r="G17" s="1"/>
  <c r="C37" i="9"/>
  <c r="C53"/>
  <c r="G15" i="8"/>
  <c r="E14" i="10"/>
  <c r="E11"/>
  <c r="G14" i="8"/>
  <c r="D72"/>
  <c r="F72" s="1"/>
  <c r="E45"/>
  <c r="E77" s="1"/>
  <c r="E56" i="9"/>
  <c r="D20" i="10"/>
  <c r="B41"/>
  <c r="D28"/>
  <c r="D24"/>
  <c r="C41"/>
  <c r="D33"/>
  <c r="D40"/>
  <c r="I19" i="8"/>
  <c r="H39"/>
  <c r="I41"/>
  <c r="I39" s="1"/>
  <c r="D45"/>
  <c r="F17"/>
  <c r="F45" s="1"/>
  <c r="G39"/>
  <c r="E43"/>
  <c r="D77" l="1"/>
  <c r="F77"/>
  <c r="E15" i="9"/>
  <c r="D41" i="10"/>
  <c r="E59" i="9"/>
  <c r="G75" i="8"/>
  <c r="F43"/>
  <c r="G74" l="1"/>
  <c r="H75"/>
  <c r="I75" l="1"/>
  <c r="H74"/>
  <c r="I74" l="1"/>
  <c r="C175" i="2" l="1"/>
  <c r="C10" i="9" l="1"/>
  <c r="C174" i="2"/>
  <c r="C2" s="1"/>
  <c r="H35" i="8"/>
  <c r="I35" s="1"/>
  <c r="H58"/>
  <c r="I58" s="1"/>
  <c r="H55"/>
  <c r="I55" s="1"/>
  <c r="C13" i="9" l="1"/>
  <c r="C8"/>
  <c r="E19" i="10" s="1"/>
  <c r="C1" i="9"/>
  <c r="H13" i="8"/>
  <c r="I13" s="1"/>
  <c r="H24"/>
  <c r="I24" s="1"/>
  <c r="E24" i="10"/>
  <c r="F6"/>
  <c r="H54" i="8"/>
  <c r="G48"/>
  <c r="G72" s="1"/>
  <c r="H10"/>
  <c r="H20"/>
  <c r="H15"/>
  <c r="I15" s="1"/>
  <c r="I37"/>
  <c r="H14"/>
  <c r="I14" s="1"/>
  <c r="H31"/>
  <c r="G30"/>
  <c r="E33" i="10"/>
  <c r="F33" s="1"/>
  <c r="F17"/>
  <c r="E13" i="9" l="1"/>
  <c r="I10" i="8"/>
  <c r="E28" i="10"/>
  <c r="F28" s="1"/>
  <c r="G28" s="1"/>
  <c r="F11"/>
  <c r="G11" s="1"/>
  <c r="I54" i="8"/>
  <c r="I48" s="1"/>
  <c r="I72" s="1"/>
  <c r="H48"/>
  <c r="H72" s="1"/>
  <c r="I20"/>
  <c r="I17" s="1"/>
  <c r="H17"/>
  <c r="F24" i="10"/>
  <c r="G45" i="8"/>
  <c r="G77" s="1"/>
  <c r="E31" i="10"/>
  <c r="F31" s="1"/>
  <c r="G31" s="1"/>
  <c r="F14"/>
  <c r="G14" s="1"/>
  <c r="H30" i="8"/>
  <c r="I31"/>
  <c r="I30" s="1"/>
  <c r="G6" i="10"/>
  <c r="E26"/>
  <c r="F26" s="1"/>
  <c r="G26" s="1"/>
  <c r="F9"/>
  <c r="G9" s="1"/>
  <c r="G43" i="8"/>
  <c r="H43" l="1"/>
  <c r="I45"/>
  <c r="I77" s="1"/>
  <c r="I43"/>
  <c r="G24" i="10"/>
  <c r="H45" i="8"/>
  <c r="H77" s="1"/>
  <c r="F19" i="10" l="1"/>
  <c r="E40"/>
  <c r="E20"/>
  <c r="G19" l="1"/>
  <c r="G20" s="1"/>
  <c r="F20"/>
  <c r="F40"/>
  <c r="E41"/>
  <c r="G40" l="1"/>
  <c r="G41" s="1"/>
  <c r="F41"/>
</calcChain>
</file>

<file path=xl/comments1.xml><?xml version="1.0" encoding="utf-8"?>
<comments xmlns="http://schemas.openxmlformats.org/spreadsheetml/2006/main">
  <authors>
    <author>bcontreras</author>
  </authors>
  <commentList>
    <comment ref="E36" authorId="0">
      <text>
        <r>
          <rPr>
            <b/>
            <sz val="9"/>
            <color indexed="81"/>
            <rFont val="Tahoma"/>
            <family val="2"/>
          </rPr>
          <t>bcontreras:</t>
        </r>
        <r>
          <rPr>
            <sz val="9"/>
            <color indexed="81"/>
            <rFont val="Tahoma"/>
            <family val="2"/>
          </rPr>
          <t xml:space="preserve">
NO SE LE AGREGO EL PRESUPUESTO</t>
        </r>
      </text>
    </comment>
    <comment ref="G36" authorId="0">
      <text>
        <r>
          <rPr>
            <b/>
            <sz val="9"/>
            <color indexed="81"/>
            <rFont val="Tahoma"/>
            <family val="2"/>
          </rPr>
          <t>bcontreras:</t>
        </r>
        <r>
          <rPr>
            <sz val="9"/>
            <color indexed="81"/>
            <rFont val="Tahoma"/>
            <family val="2"/>
          </rPr>
          <t xml:space="preserve">
NO SE LE AGREGO EL PRESUPUESTO</t>
        </r>
      </text>
    </comment>
    <comment ref="E69" authorId="0">
      <text>
        <r>
          <rPr>
            <b/>
            <sz val="9"/>
            <color indexed="81"/>
            <rFont val="Tahoma"/>
            <family val="2"/>
          </rPr>
          <t>bcontreras:</t>
        </r>
        <r>
          <rPr>
            <sz val="9"/>
            <color indexed="81"/>
            <rFont val="Tahoma"/>
            <family val="2"/>
          </rPr>
          <t xml:space="preserve">
reguntar a mike si podemos asigan los aprovechamientos a aqui</t>
        </r>
      </text>
    </comment>
    <comment ref="E75" authorId="0">
      <text>
        <r>
          <rPr>
            <b/>
            <sz val="9"/>
            <color indexed="81"/>
            <rFont val="Tahoma"/>
            <family val="2"/>
          </rPr>
          <t>bcontreras:</t>
        </r>
        <r>
          <rPr>
            <sz val="9"/>
            <color indexed="81"/>
            <rFont val="Tahoma"/>
            <family val="2"/>
          </rPr>
          <t xml:space="preserve">
SE AUMENTO EL PRESUPUESTO POR ESTOS CONCEPTOS PERO EN EL EAI SE ENCUENTRA INGRESOS DERIVADOS DEL FINANCIAMIENTO</t>
        </r>
      </text>
    </comment>
  </commentList>
</comments>
</file>

<file path=xl/comments2.xml><?xml version="1.0" encoding="utf-8"?>
<comments xmlns="http://schemas.openxmlformats.org/spreadsheetml/2006/main">
  <authors>
    <author>bcontreras</author>
  </authors>
  <commentList>
    <comment ref="C8" authorId="0">
      <text>
        <r>
          <rPr>
            <b/>
            <sz val="9"/>
            <color indexed="81"/>
            <rFont val="Tahoma"/>
            <family val="2"/>
          </rPr>
          <t>bcontreras:</t>
        </r>
        <r>
          <rPr>
            <sz val="9"/>
            <color indexed="81"/>
            <rFont val="Tahoma"/>
            <family val="2"/>
          </rPr>
          <t xml:space="preserve">
SUMA OTROS INGRESOS Y OTROS INGRESOS FINANCIEROS</t>
        </r>
      </text>
    </comment>
    <comment ref="C12" authorId="0">
      <text>
        <r>
          <rPr>
            <b/>
            <sz val="9"/>
            <color indexed="81"/>
            <rFont val="Tahoma"/>
            <family val="2"/>
          </rPr>
          <t>bcontreras:</t>
        </r>
        <r>
          <rPr>
            <sz val="9"/>
            <color indexed="81"/>
            <rFont val="Tahoma"/>
            <family val="2"/>
          </rPr>
          <t xml:space="preserve">
SUMA IMPTOS DERECHOS PROD TIP CORRIENTE Y APROVECH TIPO CORRIENTE</t>
        </r>
      </text>
    </comment>
    <comment ref="C13" authorId="0">
      <text>
        <r>
          <rPr>
            <b/>
            <sz val="9"/>
            <color indexed="81"/>
            <rFont val="Tahoma"/>
            <family val="2"/>
          </rPr>
          <t>bcontreras:</t>
        </r>
        <r>
          <rPr>
            <sz val="9"/>
            <color indexed="81"/>
            <rFont val="Tahoma"/>
            <family val="2"/>
          </rPr>
          <t xml:space="preserve">
SUMA DE PARTICIPACIIONES, APORTACIONES,CONVENIOS Y TRANSFER ASIG Y SUBSIDIOS</t>
        </r>
      </text>
    </comment>
    <comment ref="E13" authorId="0">
      <text>
        <r>
          <rPr>
            <b/>
            <sz val="9"/>
            <color indexed="81"/>
            <rFont val="Tahoma"/>
            <family val="2"/>
          </rPr>
          <t>bcontreras:</t>
        </r>
        <r>
          <rPr>
            <sz val="9"/>
            <color indexed="81"/>
            <rFont val="Tahoma"/>
            <family val="2"/>
          </rPr>
          <t xml:space="preserve">
SUMA DE OTROS ING Y BENEF, TRANSF ASIG Y OTROS ING FINANCIEROS
</t>
        </r>
      </text>
    </comment>
    <comment ref="E15" authorId="0">
      <text>
        <r>
          <rPr>
            <b/>
            <sz val="9"/>
            <color indexed="81"/>
            <rFont val="Tahoma"/>
            <family val="2"/>
          </rPr>
          <t>bcontreras:</t>
        </r>
        <r>
          <rPr>
            <sz val="9"/>
            <color indexed="81"/>
            <rFont val="Tahoma"/>
            <family val="2"/>
          </rPr>
          <t xml:space="preserve">
LO MODIFIQUE YA QUE ANTERIORMENTE SUMABA PARTICIP FED Y PARETICIP ESTAT Y APORTACIONES 
AHORA SUME PARTICIP FED, APORT ESTATAL Y APORTACIONES</t>
        </r>
      </text>
    </comment>
    <comment ref="E16" authorId="0">
      <text>
        <r>
          <rPr>
            <b/>
            <sz val="9"/>
            <color indexed="81"/>
            <rFont val="Tahoma"/>
            <family val="2"/>
          </rPr>
          <t>bcontreras:</t>
        </r>
        <r>
          <rPr>
            <sz val="9"/>
            <color indexed="81"/>
            <rFont val="Tahoma"/>
            <family val="2"/>
          </rPr>
          <t xml:space="preserve">
SUMA DE IMP SOB BEBIDASALCHO Y IEPS Y VENTA FINAL DE BEBIDAS</t>
        </r>
      </text>
    </comment>
    <comment ref="E22" authorId="0">
      <text>
        <r>
          <rPr>
            <b/>
            <sz val="9"/>
            <color indexed="81"/>
            <rFont val="Tahoma"/>
            <family val="2"/>
          </rPr>
          <t>bcontreras:</t>
        </r>
        <r>
          <rPr>
            <sz val="9"/>
            <color indexed="81"/>
            <rFont val="Tahoma"/>
            <family val="2"/>
          </rPr>
          <t xml:space="preserve">
SUMA DE TENENCIA FEDERAL Y ESTATAL</t>
        </r>
      </text>
    </comment>
    <comment ref="D25" authorId="0">
      <text>
        <r>
          <rPr>
            <b/>
            <sz val="9"/>
            <color indexed="81"/>
            <rFont val="Tahoma"/>
            <family val="2"/>
          </rPr>
          <t>bcontreras:</t>
        </r>
        <r>
          <rPr>
            <sz val="9"/>
            <color indexed="81"/>
            <rFont val="Tahoma"/>
            <family val="2"/>
          </rPr>
          <t xml:space="preserve">
EN EL TERCEER TIRMESTRE NO TENIAMOS EN LA BALANZA ESTA CUENTA PREGUNTAR SI SE ACUMULA CON IMPUESTOS SOBRE EBVIDAS ALCOHLICAS-TABACO</t>
        </r>
      </text>
    </comment>
    <comment ref="E28" authorId="0">
      <text>
        <r>
          <rPr>
            <b/>
            <sz val="9"/>
            <color indexed="81"/>
            <rFont val="Tahoma"/>
            <family val="2"/>
          </rPr>
          <t>bcontreras:</t>
        </r>
        <r>
          <rPr>
            <sz val="9"/>
            <color indexed="81"/>
            <rFont val="Tahoma"/>
            <family val="2"/>
          </rPr>
          <t xml:space="preserve">
SUMA DE FONDO BRT Y APORTACION FIDEICOMISO BRT</t>
        </r>
      </text>
    </comment>
    <comment ref="C29" authorId="0">
      <text>
        <r>
          <rPr>
            <b/>
            <sz val="9"/>
            <color indexed="81"/>
            <rFont val="Tahoma"/>
            <family val="2"/>
          </rPr>
          <t>bcontreras:</t>
        </r>
        <r>
          <rPr>
            <sz val="9"/>
            <color indexed="81"/>
            <rFont val="Tahoma"/>
            <family val="2"/>
          </rPr>
          <t xml:space="preserve">
LA SUMA DE LOS 2 CONCEPTOS QUE IRIAN EN IEPS</t>
        </r>
      </text>
    </comment>
    <comment ref="A31" authorId="0">
      <text>
        <r>
          <rPr>
            <b/>
            <sz val="9"/>
            <color indexed="81"/>
            <rFont val="Tahoma"/>
            <family val="2"/>
          </rPr>
          <t>bcontreras:</t>
        </r>
        <r>
          <rPr>
            <sz val="9"/>
            <color indexed="81"/>
            <rFont val="Tahoma"/>
            <family val="2"/>
          </rPr>
          <t xml:space="preserve">
EL IMPORTE QUE ANTERIORMENTE SE CONSIDERABA ERA EL DE LA CUENTA 4.2.1.1.2.1.1 EN ESTA BALANZA BIENEN MAS CONCEPTOS POR LO QUE CONSIDEERO QUE SE DEBERAN DE TOMAR EN CUENTA LA SUMA DE TODAS </t>
        </r>
      </text>
    </comment>
    <comment ref="A44" authorId="0">
      <text>
        <r>
          <rPr>
            <b/>
            <sz val="9"/>
            <color indexed="81"/>
            <rFont val="Tahoma"/>
            <family val="2"/>
          </rPr>
          <t>bcontreras:</t>
        </r>
        <r>
          <rPr>
            <sz val="9"/>
            <color indexed="81"/>
            <rFont val="Tahoma"/>
            <family val="2"/>
          </rPr>
          <t xml:space="preserve">
SE AGREGA ESTA CUENTA NO APARECIA EN REPORTE Y BALANZA ANTERIOR</t>
        </r>
      </text>
    </comment>
    <comment ref="D59" authorId="0">
      <text>
        <r>
          <rPr>
            <b/>
            <sz val="9"/>
            <color indexed="81"/>
            <rFont val="Tahoma"/>
            <family val="2"/>
          </rPr>
          <t>bcontreras:</t>
        </r>
        <r>
          <rPr>
            <sz val="9"/>
            <color indexed="81"/>
            <rFont val="Tahoma"/>
            <family val="2"/>
          </rPr>
          <t xml:space="preserve">
SUMA OTROS INGRESOS Y OTROS INGRESOS FINANCIEROS</t>
        </r>
      </text>
    </comment>
  </commentList>
</comments>
</file>

<file path=xl/sharedStrings.xml><?xml version="1.0" encoding="utf-8"?>
<sst xmlns="http://schemas.openxmlformats.org/spreadsheetml/2006/main" count="669" uniqueCount="512">
  <si>
    <t>Descripción</t>
  </si>
  <si>
    <t>Deudor</t>
  </si>
  <si>
    <t>Convenios</t>
  </si>
  <si>
    <t>Aportaciones</t>
  </si>
  <si>
    <t>4</t>
  </si>
  <si>
    <t>INGRESOS</t>
  </si>
  <si>
    <t>4.1</t>
  </si>
  <si>
    <t>INGRESOS DE GESTIÓN</t>
  </si>
  <si>
    <t>4.1.1</t>
  </si>
  <si>
    <t>Impuestos</t>
  </si>
  <si>
    <t>4.1.1.2.3.1.1</t>
  </si>
  <si>
    <t>Impuesto Predial Tijuana</t>
  </si>
  <si>
    <t>Descuento Impuesto Predial</t>
  </si>
  <si>
    <t>4.1.1.2.3.2.1</t>
  </si>
  <si>
    <t>Adq. Inmuebles Transm. Dominio</t>
  </si>
  <si>
    <t>4.1.1.2.3.3.1</t>
  </si>
  <si>
    <t>4.1.1.3.1.1.1</t>
  </si>
  <si>
    <t>Impuesto sobre el alumbrado público</t>
  </si>
  <si>
    <t>4.1.1.3.1.1.2</t>
  </si>
  <si>
    <t>Asistencia a diversiones y espectáculos</t>
  </si>
  <si>
    <t>4.1.1.7.12.1.2</t>
  </si>
  <si>
    <t>15% Fomento Deportivo y Educacion</t>
  </si>
  <si>
    <t>4.1.1.7.12.1.3</t>
  </si>
  <si>
    <t>10% Adicional Fomento Turismo y DIF</t>
  </si>
  <si>
    <t>4.1.1.7.12.1.4</t>
  </si>
  <si>
    <t>5% Adicional para DIF</t>
  </si>
  <si>
    <t>4.1.1.7.14.1.7</t>
  </si>
  <si>
    <t>15% Fomento Deportivo y Educacion (Predial)</t>
  </si>
  <si>
    <t>4.1.1.7.14.1.8</t>
  </si>
  <si>
    <t>10% Adicional Fomento Turismo y DIF (Predial)</t>
  </si>
  <si>
    <t>4.1.1.9.2.1.2</t>
  </si>
  <si>
    <t>Impuesto Adicional Para La Educacion Media</t>
  </si>
  <si>
    <t>Impuesto Apoyo Organizaciones Gubernamentales Sin Fines de Lucro</t>
  </si>
  <si>
    <t>4.1.1.9.6.1.1</t>
  </si>
  <si>
    <t>4.1.1.9.7.1.4</t>
  </si>
  <si>
    <t>Mantenimiento y Conservación de Vía Públicas</t>
  </si>
  <si>
    <t>4.1.1.9.7.1.7</t>
  </si>
  <si>
    <t>Actividades de Juegos con Apuestas o sorteos</t>
  </si>
  <si>
    <t>4.1.4</t>
  </si>
  <si>
    <t>Derechos</t>
  </si>
  <si>
    <t>Mercado Sobre Ruedas</t>
  </si>
  <si>
    <t>4.1.4.1.1.2.1</t>
  </si>
  <si>
    <t>4.1.4.1.1.3.2</t>
  </si>
  <si>
    <t>Expedicion Credencial Comercio Ambulante</t>
  </si>
  <si>
    <t>Permiso de Operación de Giros Comerciales, Industriales y Servicio</t>
  </si>
  <si>
    <t>4.1.4.1.1.6.1</t>
  </si>
  <si>
    <t>Permiso para Espectáculos Públicos</t>
  </si>
  <si>
    <t>4.1.4.1.1.7.1</t>
  </si>
  <si>
    <t>Ocupación Vía Pública Línea Amarilla</t>
  </si>
  <si>
    <t>4.1.4.1.1.8.1</t>
  </si>
  <si>
    <t>Estacionometros</t>
  </si>
  <si>
    <t>4.1.4.1.1.9.1</t>
  </si>
  <si>
    <t>4.1.4.3.9.1.1</t>
  </si>
  <si>
    <t>Expedición de Actas Certificadas de Matrimonio</t>
  </si>
  <si>
    <t>4.1.4.3.9.1.2</t>
  </si>
  <si>
    <t>Expedición de Actas Certificadas de Nacimiento</t>
  </si>
  <si>
    <t>4.1.4.3.9.1.21</t>
  </si>
  <si>
    <t>Traslado de Cadaveres</t>
  </si>
  <si>
    <t>4.1.4.3.9.1.22</t>
  </si>
  <si>
    <t>Tramitación Documentos Pre-nupciales</t>
  </si>
  <si>
    <t>4.1.4.3.9.1.25</t>
  </si>
  <si>
    <t>Servicios Generales Registro Civil</t>
  </si>
  <si>
    <t>4.1.4.3.9.1.26</t>
  </si>
  <si>
    <t>Certificacion Defuncion Registro Civil</t>
  </si>
  <si>
    <t>4.1.4.3.9.1.29</t>
  </si>
  <si>
    <t>Derecho Expedicion Acta (ESTADO)</t>
  </si>
  <si>
    <t>4.1.4.3.19.1.1</t>
  </si>
  <si>
    <t>Análiss de Uso de Predios para Construcción</t>
  </si>
  <si>
    <t>4.1.4.3.19.1.2</t>
  </si>
  <si>
    <t>Otros Servicios de Planeación y Desarrollo Urbano</t>
  </si>
  <si>
    <t>4.1.4.3.19.1.3</t>
  </si>
  <si>
    <t>Certificado de Factibilidad Ocupación de Estacionamiento</t>
  </si>
  <si>
    <t>4.1.4.3.19.1.4</t>
  </si>
  <si>
    <t>Acciones de Edificación</t>
  </si>
  <si>
    <t>4.1.4.3.19.1.7</t>
  </si>
  <si>
    <t>Permiso Instalación de Anuncios</t>
  </si>
  <si>
    <t>4.1.4.3.20.1.5</t>
  </si>
  <si>
    <t>Certificación de Documentos de Catastro</t>
  </si>
  <si>
    <t>4.1.4.3.20.1.6</t>
  </si>
  <si>
    <t>Copias de Planos</t>
  </si>
  <si>
    <t>4.1.4.3.20.1.8</t>
  </si>
  <si>
    <t>Certificación de Planos</t>
  </si>
  <si>
    <t>4.1.4.3.20.1.9</t>
  </si>
  <si>
    <t>Otros Servicios Catastro</t>
  </si>
  <si>
    <t>4.1.4.3.20.1.10</t>
  </si>
  <si>
    <t>Asignación de Números Oficiales</t>
  </si>
  <si>
    <t>4.1.4.3.20.1.12</t>
  </si>
  <si>
    <t>Revalidación Périto Valuador</t>
  </si>
  <si>
    <t>4.1.4.3.20.1.14</t>
  </si>
  <si>
    <t>Certificación Trabajos Deslinde Levantamiento</t>
  </si>
  <si>
    <t>4.1.4.3.21.1.1</t>
  </si>
  <si>
    <t>Informe Preventivo de Impacto  Ambiental</t>
  </si>
  <si>
    <t>4.1.4.3.21.1.6</t>
  </si>
  <si>
    <t>Por Serv. Domiciliado en Ruta Periodicidad Una Vez por Semana</t>
  </si>
  <si>
    <t>4.1.4.3.21.1.7</t>
  </si>
  <si>
    <t>Por Serv. Domiciliado Ruta Cuya Periodicidad Sea Mayor a Una Vez Por Semana</t>
  </si>
  <si>
    <t>4.1.4.3.22.1.1</t>
  </si>
  <si>
    <t>Inspecciones de Bomberos</t>
  </si>
  <si>
    <t>4.1.4.3.22.1.2</t>
  </si>
  <si>
    <t>Factibilidad de Bomberos</t>
  </si>
  <si>
    <t>4.1.4.3.22.1.3</t>
  </si>
  <si>
    <t>Servicios Especiales Bomberos</t>
  </si>
  <si>
    <t>4.1.4.3.23.1.1</t>
  </si>
  <si>
    <t>Expedición de Permisos de Alcoholes</t>
  </si>
  <si>
    <t>4.1.4.3.23.1.2</t>
  </si>
  <si>
    <t>Cambio de Permiso de Alcoholes</t>
  </si>
  <si>
    <t>4.1.4.3.23.1.3</t>
  </si>
  <si>
    <t>Horas Extras Alcoholes</t>
  </si>
  <si>
    <t>4.1.4.3.23.1.4</t>
  </si>
  <si>
    <t>Revalidación Permiso de Alcoholes</t>
  </si>
  <si>
    <t>4.1.4.3.23.1.5</t>
  </si>
  <si>
    <t>Certificados Médicos</t>
  </si>
  <si>
    <t>4.1.4.3.23.1.6</t>
  </si>
  <si>
    <t>Certificado de Gestión Permiso Bebidas Alcohólicas</t>
  </si>
  <si>
    <t>4.1.4.3.23.1.7</t>
  </si>
  <si>
    <t>Serivicos Adicionales Alcoholes</t>
  </si>
  <si>
    <t>4.1.4.3.24.1.1</t>
  </si>
  <si>
    <t>Servicios de Laboratorio</t>
  </si>
  <si>
    <t>4.1.4.3.24.1.5</t>
  </si>
  <si>
    <t>Expedición de Tarjetas de Salud</t>
  </si>
  <si>
    <t>4.1.4.3.24.1.8</t>
  </si>
  <si>
    <t>Antirrábico</t>
  </si>
  <si>
    <t>4.1.4.3.25.1.1</t>
  </si>
  <si>
    <t>Constancia de Revisión Mécanica</t>
  </si>
  <si>
    <t>4.1.4.3.25.1.2</t>
  </si>
  <si>
    <t>Factibilidad de Ruta Transporte Público</t>
  </si>
  <si>
    <t>4.1.4.3.25.1.7</t>
  </si>
  <si>
    <t>Servicio Control Vehícular</t>
  </si>
  <si>
    <t>4.1.4.3.25.1.8</t>
  </si>
  <si>
    <t>Expedición Permiso Transporte, Alquiler, Escombro y Carga</t>
  </si>
  <si>
    <t>4.1.4.3.25.1.13</t>
  </si>
  <si>
    <t>Supervisión Mecánica de Carga por Unidad</t>
  </si>
  <si>
    <t>4.1.4.3.25.1.14</t>
  </si>
  <si>
    <t>Expedicion Holograma Control Revision Mecanica</t>
  </si>
  <si>
    <t>4.1.4.3.25.1.15</t>
  </si>
  <si>
    <t>Transferencia de Concesión de Transporte Público</t>
  </si>
  <si>
    <t>4.1.4.3.26.1.2</t>
  </si>
  <si>
    <t>Certificados de Residencia</t>
  </si>
  <si>
    <t>4.1.4.3.27.1.1</t>
  </si>
  <si>
    <t>Certificados de No Adeudo</t>
  </si>
  <si>
    <t>4.1.4.3.27.1.2</t>
  </si>
  <si>
    <t>Certificación de Documentos</t>
  </si>
  <si>
    <t>4.1.4.3.27.1.3</t>
  </si>
  <si>
    <t>Otros Certificados</t>
  </si>
  <si>
    <t>4.1.4.3.27.1.4</t>
  </si>
  <si>
    <t>Certificado de No Adeudo Rezagos</t>
  </si>
  <si>
    <t>4.1.4.3.27.1.5</t>
  </si>
  <si>
    <t>Certificado de No Adeudo Impuesto Predial</t>
  </si>
  <si>
    <t>4.1.4.3.27.1.6</t>
  </si>
  <si>
    <t>Revisión de Péritos Valuadores Fiscales</t>
  </si>
  <si>
    <t>4.1.4.3.28.1.1</t>
  </si>
  <si>
    <t>Factibilidad de Servicios</t>
  </si>
  <si>
    <t>4.1.4.3.30.1.1</t>
  </si>
  <si>
    <t>Derechos por Servicio de Polícia Comercial</t>
  </si>
  <si>
    <t>4.1.4.3.31.1.1</t>
  </si>
  <si>
    <t>Panteones</t>
  </si>
  <si>
    <t>4.1.4.3.31.1.2</t>
  </si>
  <si>
    <t>Ocupacion Via Publica Comercio Ambulante</t>
  </si>
  <si>
    <t>4.1.4.3.31.1.4</t>
  </si>
  <si>
    <t>Permiso de Operación Provisional Giros Comerciales</t>
  </si>
  <si>
    <t>4.1.4.3.31.1.6</t>
  </si>
  <si>
    <t>Concesion Transporte Colectivo y Personal</t>
  </si>
  <si>
    <t>4.1.4.3.31.1.9</t>
  </si>
  <si>
    <t>Otros Servicios que Preste el Municipio</t>
  </si>
  <si>
    <t>4.1.4.3.32.1.4</t>
  </si>
  <si>
    <t>Expedicion de Opiniones Tecnicas en Materia de Uso de Explosivos</t>
  </si>
  <si>
    <t>4.1.4.3.32.1.5</t>
  </si>
  <si>
    <t>Señalamientos y Pinturas</t>
  </si>
  <si>
    <t>4.1.4.3.33.1.4</t>
  </si>
  <si>
    <t>Servicios que Prestan las Empresas de Servicios Pre-hospitalarios traslados y/o Transportes de Pacientes</t>
  </si>
  <si>
    <t>4.1.5</t>
  </si>
  <si>
    <t>Productos  de Tipo Corriente</t>
  </si>
  <si>
    <t>4.1.5.1.1.1.25</t>
  </si>
  <si>
    <t>Otros Productos</t>
  </si>
  <si>
    <t>4.1.5.1.1.1.30</t>
  </si>
  <si>
    <t>Aportación del Relleno Sanitario</t>
  </si>
  <si>
    <t>4.1.5.1.1.1.32</t>
  </si>
  <si>
    <t>Venta de Inmuebles</t>
  </si>
  <si>
    <t>4.1.5.1.1.1.33</t>
  </si>
  <si>
    <t>Arrendamiento o Explotación Antigüo Palacio Municipal</t>
  </si>
  <si>
    <t>4.1.5.1.1.1.34</t>
  </si>
  <si>
    <t>Almacenaje y Arrastre de Vehículos</t>
  </si>
  <si>
    <t>4.1.5.1.2.1.12</t>
  </si>
  <si>
    <t>Intereses por Inversiones General</t>
  </si>
  <si>
    <t>4.1.5.1.2.1.20</t>
  </si>
  <si>
    <t>Intereses Fideicomiso BBVA Bancomer</t>
  </si>
  <si>
    <t>4.1.5.1.2.1.27</t>
  </si>
  <si>
    <t>Intereses Convenios Predial Corriente</t>
  </si>
  <si>
    <t>4.1.5.1.2.1.28</t>
  </si>
  <si>
    <t>Intereses Convenios Cumplimiento Reglamentos</t>
  </si>
  <si>
    <t>4.1.5.1.2.1.29</t>
  </si>
  <si>
    <t>Intereses Convenios Transmisión de Dominio</t>
  </si>
  <si>
    <t>4.1.6</t>
  </si>
  <si>
    <t>Aprovechamientos  de Tipo Corriente</t>
  </si>
  <si>
    <t>4.1.6.2.1.1.2</t>
  </si>
  <si>
    <t>Multas de Proteccion Civil</t>
  </si>
  <si>
    <t>4.1.6.3.1.1.1</t>
  </si>
  <si>
    <t>Donativos para Apoyos al Ayuntamiento</t>
  </si>
  <si>
    <t>4.1.6.5.1.1.2</t>
  </si>
  <si>
    <t>Cooperación Obras Públicas</t>
  </si>
  <si>
    <t>4.1.6.8.1.1.1</t>
  </si>
  <si>
    <t>Recargos Zona Federal Maritima</t>
  </si>
  <si>
    <t>4.1.6.8.1.1.2</t>
  </si>
  <si>
    <t>Recargos (No Impuesto Predial)</t>
  </si>
  <si>
    <t>4.1.6.8.1.1.3</t>
  </si>
  <si>
    <t>Rezagos Impuesto Predial Tijuana</t>
  </si>
  <si>
    <t>4.1.6.8.1.1.4</t>
  </si>
  <si>
    <t>Recargos Impuesto Predial Años Anteriores</t>
  </si>
  <si>
    <t>4.1.6.8.1.1.5</t>
  </si>
  <si>
    <t>Recargos Impuesto Predial Corriente</t>
  </si>
  <si>
    <t>4.1.6.8.1.1.6</t>
  </si>
  <si>
    <t>Rezagos de Comercio Ambulante</t>
  </si>
  <si>
    <t>4.1.6.8.1.1.7</t>
  </si>
  <si>
    <t>Rezagos Ocupación Vía Pública</t>
  </si>
  <si>
    <t>4.1.6.8.1.1.8</t>
  </si>
  <si>
    <t>Multas Ambientales y/o Sanciones Administrativas</t>
  </si>
  <si>
    <t>4.1.6.8.1.1.9</t>
  </si>
  <si>
    <t>Multas Zona Federal Marítimo Terrestre</t>
  </si>
  <si>
    <t>4.1.6.8.1.1.11</t>
  </si>
  <si>
    <t>Multas Impuesto Predial Años Anteriores</t>
  </si>
  <si>
    <t>4.1.6.8.1.1.12</t>
  </si>
  <si>
    <t>Multas Impuesto Predial Corriente</t>
  </si>
  <si>
    <t>4.1.6.8.1.1.14</t>
  </si>
  <si>
    <t>Multas Transporte Público</t>
  </si>
  <si>
    <t>4.1.6.8.1.1.15</t>
  </si>
  <si>
    <t>Multas Tránsito Rezagos</t>
  </si>
  <si>
    <t>4.1.6.8.1.1.16</t>
  </si>
  <si>
    <t>Multas de Planeación y Desarrollo Urbano</t>
  </si>
  <si>
    <t>4.1.6.8.1.1.17</t>
  </si>
  <si>
    <t>Multas Federales</t>
  </si>
  <si>
    <t>4.1.6.8.1.1.18</t>
  </si>
  <si>
    <t>Multas por Infringir Reglamento</t>
  </si>
  <si>
    <t>4.1.6.8.1.1.19</t>
  </si>
  <si>
    <t>Multas de la Tesorería</t>
  </si>
  <si>
    <t>4.1.6.8.1.1.20</t>
  </si>
  <si>
    <t>Multas de Tránsito</t>
  </si>
  <si>
    <t>4.1.6.8.1.1.21</t>
  </si>
  <si>
    <t>Multas de Polícia</t>
  </si>
  <si>
    <t>4.1.6.8.1.1.23</t>
  </si>
  <si>
    <t>Multas de Estacionometros</t>
  </si>
  <si>
    <t>4.1.6.8.1.1.24</t>
  </si>
  <si>
    <t>Multas de Bomberos</t>
  </si>
  <si>
    <t>4.1.6.8.1.1.25</t>
  </si>
  <si>
    <t>Reintegros e Indemnizaciones</t>
  </si>
  <si>
    <t>4.1.6.8.1.1.26</t>
  </si>
  <si>
    <t>Multas por Incumplimiento del Reglamento de Limpia</t>
  </si>
  <si>
    <t>4.1.6.9.3.1.2</t>
  </si>
  <si>
    <t>Cooperación Tesorería-Comercio Ambulante</t>
  </si>
  <si>
    <t>4.1.6.9.3.1.3</t>
  </si>
  <si>
    <t>Cooperación Lanzaderas 5 y 10</t>
  </si>
  <si>
    <t>4.1.6.9.3.1.4</t>
  </si>
  <si>
    <t>Cruce Agil Servicios Médicos</t>
  </si>
  <si>
    <t>4.1.6.9.3.1.5</t>
  </si>
  <si>
    <t>Otros Conceptos de Aprovechamientos</t>
  </si>
  <si>
    <t>4.1.6.9.3.1.10</t>
  </si>
  <si>
    <t>Uso de Zonas Marítimas Federales</t>
  </si>
  <si>
    <t>4.1.6.9.3.1.12</t>
  </si>
  <si>
    <t>(UMU) Obra Social</t>
  </si>
  <si>
    <t>4.1.6.9.3.1.13</t>
  </si>
  <si>
    <t>Aportacion Gobierno del Estado ZOFEMAT</t>
  </si>
  <si>
    <t>4.2</t>
  </si>
  <si>
    <t>PARTICIPACIONES, APORTACIONES, TRANSFERENCIAS, ASIGNACIONES, SUBSIDIOS Y OTRAS AYUDAS</t>
  </si>
  <si>
    <t>4.2.1</t>
  </si>
  <si>
    <t>Participaciones y Aportaciones</t>
  </si>
  <si>
    <t>4.2.1.1.1</t>
  </si>
  <si>
    <t>Participaciones Federales</t>
  </si>
  <si>
    <t>4.2.1.1.1.1.10</t>
  </si>
  <si>
    <t>Impuestos Sobre Bebidas Alcohólicas-Tabaco</t>
  </si>
  <si>
    <t>4.2.1.1.1.1.11</t>
  </si>
  <si>
    <t>Impuestos Aduanales</t>
  </si>
  <si>
    <t>4.2.1.1.1.1.13</t>
  </si>
  <si>
    <t>Fondo de Fiscalización</t>
  </si>
  <si>
    <t>4.2.1.1.1.1.14</t>
  </si>
  <si>
    <t>Impuestos Sobre Venta Final de Gasolina y Diesel</t>
  </si>
  <si>
    <t>4.2.1.1.1.1.18</t>
  </si>
  <si>
    <t>Fondo General de Participaciones (34% y 66%)</t>
  </si>
  <si>
    <t>4.2.1.1.1.1.19</t>
  </si>
  <si>
    <t>Fondo Compensatorio</t>
  </si>
  <si>
    <t>4.2.1.1.1.1.22</t>
  </si>
  <si>
    <t>Impuesto Sobre Tenencia Federal</t>
  </si>
  <si>
    <t>4.2.1.1.1.1.36</t>
  </si>
  <si>
    <t>Impuesto Sobre Adquisicion Automoviles Nuevos (I.S.A.N)</t>
  </si>
  <si>
    <t>4.2.1.1.1.1.38</t>
  </si>
  <si>
    <t>Participaciones ISR</t>
  </si>
  <si>
    <t>4.2.1.1.1.1.40</t>
  </si>
  <si>
    <t>Impuesto Especial Sobre Produccion y Servicios (IEPS)</t>
  </si>
  <si>
    <t>4.2.1.1.1.1.42</t>
  </si>
  <si>
    <t>FORTASEG</t>
  </si>
  <si>
    <t>4.2.1.1.2</t>
  </si>
  <si>
    <t>Participaciones Estatales</t>
  </si>
  <si>
    <t>4.2.1.1.2.1.1</t>
  </si>
  <si>
    <t>Participaciones Impuestos del Estado</t>
  </si>
  <si>
    <t>4.2.1.1.2.1.2</t>
  </si>
  <si>
    <t>Impuesto Sobre Tenencia Estatal</t>
  </si>
  <si>
    <t>4.2.1.1.2.1.5</t>
  </si>
  <si>
    <t>Impuesto Sobre Hospedaje</t>
  </si>
  <si>
    <t>4.2.1.1.2.1.6</t>
  </si>
  <si>
    <t>Venta Final de Bebidas</t>
  </si>
  <si>
    <t>4.2.1.2</t>
  </si>
  <si>
    <t>Aportaciones Federales Fondo de Fortalecimiento Municipal(FFM)</t>
  </si>
  <si>
    <t>4.2.1.2.2.1.1</t>
  </si>
  <si>
    <t>Fondo Aportación para Infraestructura Social</t>
  </si>
  <si>
    <t>4.2.1.2.3.1.1</t>
  </si>
  <si>
    <t>Fondo Aportación Fortalecimiento Municipios-D.F.</t>
  </si>
  <si>
    <t>4.2.1.2.4.1.1</t>
  </si>
  <si>
    <t>4.2.1.3</t>
  </si>
  <si>
    <t>4.2.1.3.7.1.1</t>
  </si>
  <si>
    <t>Otros Ingresos Extraordinarios</t>
  </si>
  <si>
    <t>4.3</t>
  </si>
  <si>
    <t>OTROS INGRESOS</t>
  </si>
  <si>
    <t>4.3.1</t>
  </si>
  <si>
    <t>Ingresos Financieros</t>
  </si>
  <si>
    <t>4.3.1.1.1.1.8</t>
  </si>
  <si>
    <t>Intereses Fideicomiso Banamex</t>
  </si>
  <si>
    <t>4.3.1.1.1.1.10</t>
  </si>
  <si>
    <t>Intereses Fideicomiso Banorte</t>
  </si>
  <si>
    <t>4.3.1.1.1.1.11</t>
  </si>
  <si>
    <t>Intereses Fideicomiso Banobras</t>
  </si>
  <si>
    <t>4.3.1.1.1.1.12</t>
  </si>
  <si>
    <t>Intereses Fideicomiso Monex</t>
  </si>
  <si>
    <t>4.3.9</t>
  </si>
  <si>
    <t>Otros Ingresos y Beneficios Varios</t>
  </si>
  <si>
    <t>4.3.9.3</t>
  </si>
  <si>
    <t>Diferencias por Tipo de Cambio a Favor en Eefectivo y Equivalente</t>
  </si>
  <si>
    <t>4.3.9.3.1.1.1</t>
  </si>
  <si>
    <t>XXII AYUNTAMIENTO DE TIJUANA</t>
  </si>
  <si>
    <t>Estado Analítico de Ingresos</t>
  </si>
  <si>
    <t>Rubro de Ingresos</t>
  </si>
  <si>
    <t>Estimado</t>
  </si>
  <si>
    <t>Ampliaciones y Reducciones</t>
  </si>
  <si>
    <t>Modificado</t>
  </si>
  <si>
    <t>Devengado</t>
  </si>
  <si>
    <t>Recaudado</t>
  </si>
  <si>
    <t>(3= 1 + 2)</t>
  </si>
  <si>
    <t>(6= 5 - 1 )</t>
  </si>
  <si>
    <t>cuotas y aportaciones de seguro social</t>
  </si>
  <si>
    <t>Contribuciones de Mejoras</t>
  </si>
  <si>
    <t>Productos</t>
  </si>
  <si>
    <t>corriente</t>
  </si>
  <si>
    <t>capital</t>
  </si>
  <si>
    <t>Aprovechamientos</t>
  </si>
  <si>
    <t>ingresos por venta de bienes y servicios</t>
  </si>
  <si>
    <t>Transferencias, Asignaciones, Subsidios y Otras Ayudas</t>
  </si>
  <si>
    <t>ingresos derivados del financiamiento</t>
  </si>
  <si>
    <t>TOTAL DE INGRESOS</t>
  </si>
  <si>
    <t>Estado Analítico de Ingresos Por Fuente de Financiamiento</t>
  </si>
  <si>
    <t>Ingresos del Gobierno</t>
  </si>
  <si>
    <t>Ingresos de Organismos y Empresas</t>
  </si>
  <si>
    <t>Cuotas y Aportaciones de Seguridad Social</t>
  </si>
  <si>
    <t>Ingresos por Ventas de Bienes y Servicios</t>
  </si>
  <si>
    <t>Ingresos derivados de financiamiento</t>
  </si>
  <si>
    <t>Ingresos Derivados de Financiamientos</t>
  </si>
  <si>
    <t>TESORERO MUNICIPAL</t>
  </si>
  <si>
    <t>RECAUDADOR DE RENTAS MUNICIPAL</t>
  </si>
  <si>
    <t>LIC. RICARDO CHAVARRIA MORALES</t>
  </si>
  <si>
    <t>LIC. JUAN PABLO GUERRERO MERCADO</t>
  </si>
  <si>
    <t>RCHM/JPGM/bacs</t>
  </si>
  <si>
    <t>Estado Analítico de Ingresos Detallado - LDF</t>
  </si>
  <si>
    <t>(PESOS)</t>
  </si>
  <si>
    <t>Diferencia (e)</t>
  </si>
  <si>
    <t>Concepto</t>
  </si>
  <si>
    <t>Ampliaciones/ (Reducciones)</t>
  </si>
  <si>
    <t>(c)</t>
  </si>
  <si>
    <t>Ingresos de Libre Disposición</t>
  </si>
  <si>
    <t>A. Impuestos</t>
  </si>
  <si>
    <t>B. Cuotas y Aportaciones de Seguridad Social</t>
  </si>
  <si>
    <t>C. Contribuciones de Mejoras</t>
  </si>
  <si>
    <t>D. Derechos</t>
  </si>
  <si>
    <t>E. Productos</t>
  </si>
  <si>
    <t>F. Aprovechamientos</t>
  </si>
  <si>
    <t>G. Ingresos por Ventas de Bienes y Servicios</t>
  </si>
  <si>
    <t>H. Participaciones</t>
  </si>
  <si>
    <t>(H=h1+h2+h3+h4+h5+h6+h7+h8+h9+h10+h11)</t>
  </si>
  <si>
    <t xml:space="preserve">h1) Fondo General de Participaciones </t>
  </si>
  <si>
    <t>h2) Fondo de Fomento Municipal</t>
  </si>
  <si>
    <t>h3) Fondo de Fiscalización y Recaudación</t>
  </si>
  <si>
    <t>h4) Fondo de Compensación</t>
  </si>
  <si>
    <t>h5) Fondo de Extracción de Hidrocarburos</t>
  </si>
  <si>
    <t>h6) Impuesto Especial Sobre Producción y Servicios</t>
  </si>
  <si>
    <t>h7) 0.136% de la Recaudación Federal Participable</t>
  </si>
  <si>
    <t>h8) 3.17% Sobre Extracción de Petróleo</t>
  </si>
  <si>
    <t>h9) Gasolinas y Diésel</t>
  </si>
  <si>
    <t>h10) Fondo del Impuesto Sobre la Renta</t>
  </si>
  <si>
    <t>h11) Fondo de Estabilización de los Ingresos de las Entidades Federativas</t>
  </si>
  <si>
    <t>I. Incentivos Derivados de la Colaboración Fiscal (I=i1+i2+i3+i4+i5)</t>
  </si>
  <si>
    <t>i1) Tenencia o Uso de Vehículos</t>
  </si>
  <si>
    <t>i2) Fondo de Compensación ISAN</t>
  </si>
  <si>
    <t>i3) Impuesto Sobre Automóviles Nuevos</t>
  </si>
  <si>
    <t>i4) Fondo de Compensación de Repecos-Intermedios</t>
  </si>
  <si>
    <t>i5) Otros Incentivos Económicos</t>
  </si>
  <si>
    <t>J. Transferencias</t>
  </si>
  <si>
    <t>K. Convenios</t>
  </si>
  <si>
    <t>k1) Otros Convenios y Subsidios</t>
  </si>
  <si>
    <t>L. Otros Ingresos de Libre Disposición (L=l1+l2)</t>
  </si>
  <si>
    <t xml:space="preserve">l1) Participaciones en Ingresos Locales </t>
  </si>
  <si>
    <t>l2) Otros Ingresos de Libre Disposición</t>
  </si>
  <si>
    <t>I. Total de Ingresos de Libre Disposición</t>
  </si>
  <si>
    <t>(I=A+B+C+D+E+F+G+H+I+J+K+L)</t>
  </si>
  <si>
    <t>Ingresos Excedentes de Ingresos de Libre Disposición</t>
  </si>
  <si>
    <t xml:space="preserve">Transferencias Federales Etiquetadas </t>
  </si>
  <si>
    <t>A. Aportaciones (A=a1+a2+a3+a4+a5+a6+a7+a8)</t>
  </si>
  <si>
    <t>a1) Fondo de Aportaciones para la Nómina Educativa y Gasto Operativo</t>
  </si>
  <si>
    <t>Estimado (d)</t>
  </si>
  <si>
    <t>a2) Fondo de Aportaciones para los Servicios de Salud</t>
  </si>
  <si>
    <t>a3) Fondo de Aportaciones para la Infraestructura Social</t>
  </si>
  <si>
    <t>a4) Fondo de Aportaciones para el Fortalecimiento de los Municipios y de las Demarcaciones Territoriales del Distrito Federal</t>
  </si>
  <si>
    <t>a5) Fondo de Aportaciones Múltiples</t>
  </si>
  <si>
    <t>a6) Fondo de Aportaciones para la Educación Tecnológica y de Adultos</t>
  </si>
  <si>
    <t>a7) Fondo de Aportaciones para la Seguridad Pública de los Estados y del Distrito Federal</t>
  </si>
  <si>
    <t>a8) Fondo de Aportaciones para el Fortalecimiento de las Entidades Federativas</t>
  </si>
  <si>
    <t>B. Convenios (B=b1+b2+b3+b4)</t>
  </si>
  <si>
    <t>b1) Convenios de Protección Social en Salud</t>
  </si>
  <si>
    <t>b2) Convenios de Descentralización</t>
  </si>
  <si>
    <t>b3) Convenios de Reasignación</t>
  </si>
  <si>
    <t>b4) Otros Convenios y Subsidios</t>
  </si>
  <si>
    <t>C. Fondos Distintos de Aportaciones (C=c1+c2)</t>
  </si>
  <si>
    <t>c1) Fondo para Entidades Federativas y Municipios Productores de Hidrocarburos</t>
  </si>
  <si>
    <t>c2) Fondo Minero</t>
  </si>
  <si>
    <t>D. Transferencias, Subsidios y Subvenciones, y Pensiones y Jubilaciones</t>
  </si>
  <si>
    <t>E. Otras Transferencias Federales Etiquetadas</t>
  </si>
  <si>
    <t>II. Total de Transferencias Federales Etiquetadas (II = A + B + C + D + E)</t>
  </si>
  <si>
    <t>III. Ingresos Derivados de Financiamientos (III = A)</t>
  </si>
  <si>
    <t>A. Ingresos Derivados de Financiamientos</t>
  </si>
  <si>
    <t>IV. Total de Ingresos (IV = I + II + III)</t>
  </si>
  <si>
    <t xml:space="preserve">  </t>
  </si>
  <si>
    <t>Datos Informativos</t>
  </si>
  <si>
    <t>1. Ingresos Derivados de Financiamientos con Fuente de Pago de Ingresos de Libre Disposición</t>
  </si>
  <si>
    <t>2. Ingresos Derivados de Financiamientos con Fuente de Pago de Transferencias Federales Etiquetadas</t>
  </si>
  <si>
    <t>3. Ingresos Derivados de Financiamientos (3 = 1 + 2)</t>
  </si>
  <si>
    <t>4.2.2</t>
  </si>
  <si>
    <t>J. TRANSFERNCIAS</t>
  </si>
  <si>
    <t>OTROS INGRESOS DELIBRE DISPOSICION</t>
  </si>
  <si>
    <t>4.2.1.1.1.1.37</t>
  </si>
  <si>
    <t>Fondo (FODADIN) para BRT</t>
  </si>
  <si>
    <t>SUMA DE LOS 2 CONCEPTOS IEPS</t>
  </si>
  <si>
    <t>fondo de fomento mpl</t>
  </si>
  <si>
    <t>4.2.1.2.12.1.1</t>
  </si>
  <si>
    <t>Aportacion Federal Fideicomiso 2202 Banobras BRT</t>
  </si>
  <si>
    <t>4.2.1.2.13.1.3</t>
  </si>
  <si>
    <t>Fondo para el Fortalecimiento de la Infraestructura Estatal y Municipal (FORTALECE)</t>
  </si>
  <si>
    <t>4.2.2.4.1</t>
  </si>
  <si>
    <t>Ayudas Sociales</t>
  </si>
  <si>
    <t>MODIFICACION</t>
  </si>
  <si>
    <t>4.3.1.1.1.1.19</t>
  </si>
  <si>
    <t>Intereses Fideicomiso 2202 Banobras BRT</t>
  </si>
  <si>
    <t>OTROS INCENTIVOS ECONOMICOS</t>
  </si>
  <si>
    <t>????? DONDE VA</t>
  </si>
  <si>
    <t>Otras Transferencias Federales Etiquetadas</t>
  </si>
  <si>
    <t>EAI</t>
  </si>
  <si>
    <t>Aprovechamiento</t>
  </si>
  <si>
    <t>NOTA 3: Incremento en Multas transporte publico rezagos</t>
  </si>
  <si>
    <t>Total Impacto en Ingresos:</t>
  </si>
  <si>
    <t>NOTA 2: Incremento en transferencia de concesion de transp publico</t>
  </si>
  <si>
    <t>Particip Fed y Estat.</t>
  </si>
  <si>
    <t>NOTA 4: Incremento en imp. Especiales s/produccion y serv IEPS</t>
  </si>
  <si>
    <t>NOTA 1: Incremento en servi mecan de carga por unidad</t>
  </si>
  <si>
    <t>NOTA 6: Incremento en otros ingresos extraordinarios</t>
  </si>
  <si>
    <t>Aportacion</t>
  </si>
  <si>
    <t>impuesto</t>
  </si>
  <si>
    <t>impuestos</t>
  </si>
  <si>
    <t>productos</t>
  </si>
  <si>
    <t>aprovechamientos</t>
  </si>
  <si>
    <t>participaciones federales</t>
  </si>
  <si>
    <t>convenios</t>
  </si>
  <si>
    <t>Participaciones y aportac.estatales</t>
  </si>
  <si>
    <t>otros ingresos</t>
  </si>
  <si>
    <t xml:space="preserve">NOTA 7: Incremento en rezago de impuesto predial </t>
  </si>
  <si>
    <t>NOTA 8: disminucion Impuesto adicional para la educacion</t>
  </si>
  <si>
    <t>NOTA 9: Incremento en mantenimiento y conservacion de vias publicas</t>
  </si>
  <si>
    <t>NOTA 10: disminucion mercado municipal</t>
  </si>
  <si>
    <t>NOTA 11: Incremento en rezagos en comercio abulante</t>
  </si>
  <si>
    <t>NOTA 12: Incremento en rezagos ocup. Via publica</t>
  </si>
  <si>
    <t>NOTA 13: Incremento en mercado municipal</t>
  </si>
  <si>
    <t>NOTA 14: Disminucion en intereses por inverciones</t>
  </si>
  <si>
    <t>NOTA 15:Disminucion en intereses conv. Predial corriente</t>
  </si>
  <si>
    <t>NOTA 16:Disminucion en intereses conv transm de dominio</t>
  </si>
  <si>
    <t>NOTA 17: Incremento en ingresos por convenios</t>
  </si>
  <si>
    <t>NOTA 18: Incremento en intereses por inverciones</t>
  </si>
  <si>
    <t>NOTA 19: Incremento en intereses convenio predial corriente</t>
  </si>
  <si>
    <t>NOTA 20: Incremento en intereses convenio trans de dominio</t>
  </si>
  <si>
    <t>NOTA 21: Disminucion en rezagos de impuesto predial</t>
  </si>
  <si>
    <t>NOTA 22: Disminucion en rezagos de comercio ambulante</t>
  </si>
  <si>
    <t>NOTA 24: Disminucion en rezagos de oacupacion via publica</t>
  </si>
  <si>
    <t>NOTA 25: Disminucion en aportacion gob edo ZOFEMAT</t>
  </si>
  <si>
    <t xml:space="preserve">NOTA 26: Disminucionen uso de zona fereal maritima </t>
  </si>
  <si>
    <t>NOTA 27: Disminucion en aportaciones en ISR</t>
  </si>
  <si>
    <t>NOTA 28: Disminucion ISR 2018</t>
  </si>
  <si>
    <t>NOTA 29: Disminucion impuesto mant y conserv. Vias publicas</t>
  </si>
  <si>
    <t xml:space="preserve">NOTA 30: Incremento en devoluc. ISR ejerc. anteriores </t>
  </si>
  <si>
    <t>NOTA 31: Incremento en devoluc. ISR ejerc. 2018</t>
  </si>
  <si>
    <t>NOTA 32: Incremento en aportacion gob edo ZOFEMAT</t>
  </si>
  <si>
    <t xml:space="preserve">NOTA 33: Incremento en uso de zona fereal maritima </t>
  </si>
  <si>
    <t>4.1.4.3.32.1.7</t>
  </si>
  <si>
    <t>Derechos por Servicios de Forestacion</t>
  </si>
  <si>
    <t>4.2.1.1.1.1.41</t>
  </si>
  <si>
    <t>Comision Nacional Forestal (CONAFOR)</t>
  </si>
  <si>
    <t>4.2.1.2.11.1.1</t>
  </si>
  <si>
    <t>Aportacion Rescate Espacios Publicos (PREP)</t>
  </si>
  <si>
    <t>4.2.1.2.14.1.1</t>
  </si>
  <si>
    <t>Aportacion Programas Regionales</t>
  </si>
  <si>
    <t>4.2.1.2.15.1.1</t>
  </si>
  <si>
    <t>Aportacion Estatal del Programa de Fortalecimiento a la Transversalidad de la Perspectiva de Genero 2018</t>
  </si>
  <si>
    <t>PREGUNTAR A MIKE POR QUE NO ESTA</t>
  </si>
  <si>
    <t>OTROS INGRESOS FINACIEROS</t>
  </si>
  <si>
    <t>total en convenios</t>
  </si>
  <si>
    <t>se le disminuyo fortaseg inicial</t>
  </si>
  <si>
    <t>quedo en convenios</t>
  </si>
  <si>
    <t>total en SIAC</t>
  </si>
  <si>
    <t>NOTA</t>
  </si>
  <si>
    <t>diferencia entre lo inicial y lo agregado en el Siac</t>
  </si>
  <si>
    <t>diferencia entre lo inicial y lo agregado en el SIAC</t>
  </si>
  <si>
    <t>DEL 1 DE ENERO AL 30 DE SEPTIEMBRE DEL 2018</t>
  </si>
</sst>
</file>

<file path=xl/styles.xml><?xml version="1.0" encoding="utf-8"?>
<styleSheet xmlns="http://schemas.openxmlformats.org/spreadsheetml/2006/main">
  <numFmts count="7">
    <numFmt numFmtId="164" formatCode="_-&quot;$&quot;* #,##0_-;\-&quot;$&quot;* #,##0_-;_-&quot;$&quot;* &quot;-&quot;_-;_-@_-"/>
    <numFmt numFmtId="165" formatCode="_-* #,##0_-;\-* #,##0_-;_-* &quot;-&quot;_-;_-@_-"/>
    <numFmt numFmtId="166" formatCode="_-&quot;$&quot;* #,##0.00_-;\-&quot;$&quot;* #,##0.00_-;_-&quot;$&quot;* &quot;-&quot;??_-;_-@_-"/>
    <numFmt numFmtId="167" formatCode="[$$-80A]#,##0.00"/>
    <numFmt numFmtId="168" formatCode="_(&quot;$&quot;* #,##0_);_(&quot;$&quot;* \(#,##0\);_(&quot;$&quot;* &quot;-&quot;??_);_(@_)"/>
    <numFmt numFmtId="169" formatCode="_(* #,##0_);_(* \(#,##0\);_(* &quot;-&quot;??_);_(@_)"/>
    <numFmt numFmtId="170" formatCode="_-* #,##0_-;\-* #,##0_-;_-* &quot;-&quot;??_-;_-@_-"/>
  </numFmts>
  <fonts count="36">
    <font>
      <sz val="10"/>
      <color rgb="FF000000"/>
      <name val="ARIAL"/>
      <charset val="1"/>
    </font>
    <font>
      <sz val="11"/>
      <color theme="1"/>
      <name val="Calibri"/>
      <family val="2"/>
      <scheme val="minor"/>
    </font>
    <font>
      <sz val="10"/>
      <color rgb="FF000000"/>
      <name val="ARIAL"/>
      <charset val="1"/>
    </font>
    <font>
      <sz val="10"/>
      <color rgb="FF000000"/>
      <name val="Arial"/>
      <family val="2"/>
    </font>
    <font>
      <b/>
      <sz val="8"/>
      <color theme="1"/>
      <name val="Arial"/>
      <family val="2"/>
    </font>
    <font>
      <sz val="8"/>
      <color theme="1"/>
      <name val="Arial"/>
      <family val="2"/>
    </font>
    <font>
      <sz val="8"/>
      <color rgb="FF000000"/>
      <name val="Arial"/>
      <family val="2"/>
    </font>
    <font>
      <sz val="6"/>
      <color theme="1"/>
      <name val="Arial"/>
      <family val="2"/>
    </font>
    <font>
      <sz val="6"/>
      <color rgb="FF000000"/>
      <name val="Arial"/>
      <family val="2"/>
    </font>
    <font>
      <sz val="6"/>
      <color theme="1"/>
      <name val="Calibri"/>
      <family val="2"/>
      <scheme val="minor"/>
    </font>
    <font>
      <sz val="5"/>
      <color rgb="FF000000"/>
      <name val="Arial"/>
      <family val="2"/>
    </font>
    <font>
      <b/>
      <sz val="6"/>
      <color theme="1"/>
      <name val="Calibri"/>
      <family val="2"/>
      <scheme val="minor"/>
    </font>
    <font>
      <b/>
      <sz val="10"/>
      <color rgb="FF000000"/>
      <name val="Arial"/>
      <family val="2"/>
    </font>
    <font>
      <b/>
      <sz val="10"/>
      <color theme="1"/>
      <name val="Calibri"/>
      <family val="2"/>
      <scheme val="minor"/>
    </font>
    <font>
      <sz val="11"/>
      <color rgb="FFFF0000"/>
      <name val="Calibri"/>
      <family val="2"/>
    </font>
    <font>
      <sz val="10"/>
      <color rgb="FF000000"/>
      <name val="Times New Roman"/>
      <family val="1"/>
    </font>
    <font>
      <sz val="10"/>
      <color rgb="FF000000"/>
      <name val="Times New Roman"/>
      <charset val="204"/>
    </font>
    <font>
      <sz val="10"/>
      <name val="Arial"/>
      <family val="2"/>
    </font>
    <font>
      <b/>
      <sz val="8"/>
      <color theme="1"/>
      <name val="Calibri"/>
      <family val="2"/>
      <scheme val="minor"/>
    </font>
    <font>
      <sz val="8"/>
      <color theme="1"/>
      <name val="Calibri"/>
      <family val="2"/>
      <scheme val="minor"/>
    </font>
    <font>
      <b/>
      <sz val="8"/>
      <color rgb="FF000000"/>
      <name val="Arial"/>
      <family val="2"/>
    </font>
    <font>
      <sz val="8"/>
      <color rgb="FF000000"/>
      <name val="Calibri"/>
      <family val="2"/>
      <scheme val="minor"/>
    </font>
    <font>
      <b/>
      <sz val="7"/>
      <color theme="1"/>
      <name val="Arial"/>
      <family val="2"/>
    </font>
    <font>
      <sz val="10"/>
      <color theme="1"/>
      <name val="Calibri"/>
      <family val="2"/>
      <scheme val="minor"/>
    </font>
    <font>
      <b/>
      <sz val="9"/>
      <color indexed="81"/>
      <name val="Tahoma"/>
      <family val="2"/>
    </font>
    <font>
      <sz val="9"/>
      <color indexed="81"/>
      <name val="Tahoma"/>
      <family val="2"/>
    </font>
    <font>
      <b/>
      <sz val="12"/>
      <color rgb="FF000000"/>
      <name val="ARIAL"/>
      <family val="2"/>
    </font>
    <font>
      <sz val="10"/>
      <color rgb="FFFF0000"/>
      <name val="Arial"/>
      <family val="2"/>
    </font>
    <font>
      <b/>
      <sz val="10"/>
      <name val="Arial"/>
      <family val="2"/>
    </font>
    <font>
      <b/>
      <sz val="5"/>
      <color theme="1"/>
      <name val="Calibri"/>
      <family val="2"/>
      <scheme val="minor"/>
    </font>
    <font>
      <sz val="7"/>
      <color theme="1"/>
      <name val="Calibri"/>
      <family val="2"/>
      <scheme val="minor"/>
    </font>
    <font>
      <sz val="7"/>
      <color rgb="FF000000"/>
      <name val="Calibri"/>
      <family val="2"/>
      <scheme val="minor"/>
    </font>
    <font>
      <sz val="7"/>
      <color rgb="FF000000"/>
      <name val="Arial"/>
      <family val="2"/>
    </font>
    <font>
      <sz val="7"/>
      <name val="Calibri"/>
      <family val="2"/>
      <scheme val="minor"/>
    </font>
    <font>
      <sz val="10"/>
      <color indexed="8"/>
      <name val="ARIAL"/>
      <charset val="1"/>
    </font>
    <font>
      <b/>
      <sz val="10"/>
      <color indexed="8"/>
      <name val="ARIAL"/>
      <family val="2"/>
    </font>
  </fonts>
  <fills count="42">
    <fill>
      <patternFill patternType="none"/>
    </fill>
    <fill>
      <patternFill patternType="gray125"/>
    </fill>
    <fill>
      <patternFill patternType="solid">
        <fgColor rgb="FFFFFF00"/>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9"/>
        <bgColor indexed="64"/>
      </patternFill>
    </fill>
    <fill>
      <patternFill patternType="solid">
        <fgColor theme="5"/>
        <bgColor indexed="64"/>
      </patternFill>
    </fill>
    <fill>
      <patternFill patternType="solid">
        <fgColor theme="5" tint="0.39997558519241921"/>
        <bgColor indexed="64"/>
      </patternFill>
    </fill>
    <fill>
      <patternFill patternType="solid">
        <fgColor theme="4"/>
        <bgColor indexed="64"/>
      </patternFill>
    </fill>
    <fill>
      <patternFill patternType="solid">
        <fgColor theme="4" tint="0.59999389629810485"/>
        <bgColor indexed="64"/>
      </patternFill>
    </fill>
    <fill>
      <patternFill patternType="solid">
        <fgColor rgb="FFFF0000"/>
        <bgColor indexed="64"/>
      </patternFill>
    </fill>
    <fill>
      <patternFill patternType="solid">
        <fgColor rgb="FFCC99FF"/>
        <bgColor indexed="64"/>
      </patternFill>
    </fill>
    <fill>
      <patternFill patternType="solid">
        <fgColor rgb="FFFF8585"/>
        <bgColor indexed="64"/>
      </patternFill>
    </fill>
    <fill>
      <patternFill patternType="solid">
        <fgColor rgb="FF9148C8"/>
        <bgColor indexed="64"/>
      </patternFill>
    </fill>
    <fill>
      <patternFill patternType="solid">
        <fgColor rgb="FFFFFFFF"/>
        <bgColor indexed="64"/>
      </patternFill>
    </fill>
    <fill>
      <patternFill patternType="solid">
        <fgColor theme="0" tint="-0.14999847407452621"/>
        <bgColor indexed="64"/>
      </patternFill>
    </fill>
    <fill>
      <patternFill patternType="solid">
        <fgColor rgb="FFC00000"/>
        <bgColor indexed="64"/>
      </patternFill>
    </fill>
    <fill>
      <patternFill patternType="solid">
        <fgColor rgb="FFFFC000"/>
        <bgColor indexed="64"/>
      </patternFill>
    </fill>
    <fill>
      <patternFill patternType="solid">
        <fgColor rgb="FF00B0F0"/>
        <bgColor indexed="64"/>
      </patternFill>
    </fill>
    <fill>
      <patternFill patternType="solid">
        <fgColor rgb="FF00B050"/>
        <bgColor indexed="64"/>
      </patternFill>
    </fill>
    <fill>
      <patternFill patternType="solid">
        <fgColor theme="2" tint="-9.9978637043366805E-2"/>
        <bgColor indexed="64"/>
      </patternFill>
    </fill>
    <fill>
      <patternFill patternType="solid">
        <fgColor theme="4" tint="0.39997558519241921"/>
        <bgColor indexed="64"/>
      </patternFill>
    </fill>
    <fill>
      <patternFill patternType="solid">
        <fgColor theme="9" tint="0.39997558519241921"/>
        <bgColor indexed="64"/>
      </patternFill>
    </fill>
    <fill>
      <patternFill patternType="solid">
        <fgColor theme="4" tint="-0.249977111117893"/>
        <bgColor indexed="64"/>
      </patternFill>
    </fill>
    <fill>
      <patternFill patternType="solid">
        <fgColor theme="5" tint="0.59999389629810485"/>
        <bgColor indexed="64"/>
      </patternFill>
    </fill>
    <fill>
      <patternFill patternType="solid">
        <fgColor rgb="FF66FF99"/>
        <bgColor indexed="64"/>
      </patternFill>
    </fill>
    <fill>
      <patternFill patternType="solid">
        <fgColor rgb="FFFFFF66"/>
        <bgColor indexed="64"/>
      </patternFill>
    </fill>
    <fill>
      <patternFill patternType="solid">
        <fgColor rgb="FFFFCCCC"/>
        <bgColor indexed="64"/>
      </patternFill>
    </fill>
    <fill>
      <patternFill patternType="solid">
        <fgColor rgb="FFFF33CC"/>
        <bgColor indexed="64"/>
      </patternFill>
    </fill>
    <fill>
      <patternFill patternType="solid">
        <fgColor rgb="FF33CCCC"/>
        <bgColor indexed="64"/>
      </patternFill>
    </fill>
    <fill>
      <patternFill patternType="solid">
        <fgColor theme="7" tint="-0.249977111117893"/>
        <bgColor indexed="64"/>
      </patternFill>
    </fill>
    <fill>
      <patternFill patternType="solid">
        <fgColor theme="0" tint="-0.34998626667073579"/>
        <bgColor indexed="64"/>
      </patternFill>
    </fill>
    <fill>
      <patternFill patternType="solid">
        <fgColor rgb="FFFF5050"/>
        <bgColor indexed="64"/>
      </patternFill>
    </fill>
    <fill>
      <patternFill patternType="solid">
        <fgColor theme="0" tint="-4.9989318521683403E-2"/>
        <bgColor indexed="64"/>
      </patternFill>
    </fill>
    <fill>
      <patternFill patternType="solid">
        <fgColor rgb="FFFFFFCC"/>
        <bgColor indexed="64"/>
      </patternFill>
    </fill>
    <fill>
      <patternFill patternType="solid">
        <fgColor rgb="FFCCFFFF"/>
        <bgColor indexed="64"/>
      </patternFill>
    </fill>
    <fill>
      <patternFill patternType="solid">
        <fgColor rgb="FF92D050"/>
        <bgColor indexed="64"/>
      </patternFill>
    </fill>
    <fill>
      <patternFill patternType="solid">
        <fgColor rgb="FF99FF99"/>
        <bgColor indexed="64"/>
      </patternFill>
    </fill>
    <fill>
      <patternFill patternType="solid">
        <fgColor rgb="FF7030A0"/>
        <bgColor indexed="64"/>
      </patternFill>
    </fill>
    <fill>
      <patternFill patternType="solid">
        <fgColor rgb="FFC198E0"/>
        <bgColor indexed="64"/>
      </patternFill>
    </fill>
    <fill>
      <patternFill patternType="solid">
        <fgColor theme="7" tint="0.79998168889431442"/>
        <bgColor indexed="64"/>
      </patternFill>
    </fill>
    <fill>
      <patternFill patternType="solid">
        <fgColor theme="3" tint="0.79998168889431442"/>
        <bgColor indexed="64"/>
      </patternFill>
    </fill>
  </fills>
  <borders count="4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rgb="FF000000"/>
      </right>
      <top/>
      <bottom/>
      <diagonal/>
    </border>
    <border>
      <left style="medium">
        <color indexed="64"/>
      </left>
      <right style="medium">
        <color rgb="FF000000"/>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bottom style="thin">
        <color indexed="64"/>
      </bottom>
      <diagonal/>
    </border>
  </borders>
  <cellStyleXfs count="17">
    <xf numFmtId="0" fontId="0" fillId="0" borderId="0"/>
    <xf numFmtId="166" fontId="2" fillId="0" borderId="0" applyFont="0" applyFill="0" applyBorder="0" applyAlignment="0" applyProtection="0"/>
    <xf numFmtId="0" fontId="3" fillId="0" borderId="0"/>
    <xf numFmtId="166"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0" fontId="1" fillId="0" borderId="0"/>
    <xf numFmtId="0" fontId="16" fillId="0" borderId="0"/>
    <xf numFmtId="0" fontId="17" fillId="0" borderId="0"/>
    <xf numFmtId="0" fontId="3" fillId="0" borderId="0"/>
    <xf numFmtId="0" fontId="3" fillId="0" borderId="0"/>
    <xf numFmtId="9" fontId="15" fillId="0" borderId="0" applyFont="0" applyFill="0" applyBorder="0" applyAlignment="0" applyProtection="0"/>
    <xf numFmtId="0" fontId="34" fillId="0" borderId="0">
      <alignment vertical="top"/>
    </xf>
  </cellStyleXfs>
  <cellXfs count="542">
    <xf numFmtId="0" fontId="0" fillId="0" borderId="0" xfId="0"/>
    <xf numFmtId="0" fontId="0" fillId="0" borderId="0" xfId="0" applyAlignment="1">
      <alignment vertical="top"/>
    </xf>
    <xf numFmtId="167" fontId="0" fillId="0" borderId="0" xfId="0" applyNumberFormat="1" applyAlignment="1">
      <alignment vertical="top"/>
    </xf>
    <xf numFmtId="0" fontId="0" fillId="2" borderId="0" xfId="0" applyFill="1" applyAlignment="1">
      <alignment vertical="top"/>
    </xf>
    <xf numFmtId="0" fontId="0" fillId="3" borderId="0" xfId="0" applyFill="1" applyAlignment="1">
      <alignment vertical="top"/>
    </xf>
    <xf numFmtId="0" fontId="0" fillId="4" borderId="0" xfId="0" applyFill="1" applyAlignment="1">
      <alignment vertical="top"/>
    </xf>
    <xf numFmtId="0" fontId="0" fillId="5" borderId="0" xfId="0" applyFill="1" applyAlignment="1">
      <alignment vertical="top"/>
    </xf>
    <xf numFmtId="0" fontId="0" fillId="6" borderId="0" xfId="0" applyFill="1" applyAlignment="1">
      <alignment vertical="top"/>
    </xf>
    <xf numFmtId="0" fontId="0" fillId="7" borderId="0" xfId="0" applyFill="1" applyAlignment="1">
      <alignment vertical="top"/>
    </xf>
    <xf numFmtId="0" fontId="0" fillId="8" borderId="0" xfId="0" applyFill="1" applyAlignment="1">
      <alignment vertical="top"/>
    </xf>
    <xf numFmtId="0" fontId="0" fillId="9" borderId="0" xfId="0" applyFill="1" applyAlignment="1">
      <alignment vertical="top"/>
    </xf>
    <xf numFmtId="0" fontId="0" fillId="0" borderId="0" xfId="0" applyFill="1" applyAlignment="1">
      <alignment vertical="top"/>
    </xf>
    <xf numFmtId="167" fontId="0" fillId="0" borderId="0" xfId="0" applyNumberFormat="1" applyFill="1" applyAlignment="1">
      <alignment vertical="top"/>
    </xf>
    <xf numFmtId="0" fontId="0" fillId="10" borderId="0" xfId="0" applyFill="1" applyAlignment="1">
      <alignment vertical="top"/>
    </xf>
    <xf numFmtId="167" fontId="0" fillId="10" borderId="0" xfId="0" applyNumberFormat="1" applyFill="1" applyAlignment="1">
      <alignment vertical="top"/>
    </xf>
    <xf numFmtId="0" fontId="0" fillId="11" borderId="0" xfId="0" applyFill="1" applyAlignment="1">
      <alignment vertical="top"/>
    </xf>
    <xf numFmtId="0" fontId="0" fillId="0" borderId="0" xfId="0" applyFill="1"/>
    <xf numFmtId="0" fontId="0" fillId="12" borderId="0" xfId="0" applyFill="1" applyAlignment="1">
      <alignment vertical="top"/>
    </xf>
    <xf numFmtId="0" fontId="0" fillId="13" borderId="0" xfId="0" applyFill="1" applyAlignment="1">
      <alignment vertical="top"/>
    </xf>
    <xf numFmtId="167" fontId="0" fillId="13" borderId="0" xfId="0" applyNumberFormat="1" applyFill="1" applyAlignment="1">
      <alignment vertical="top"/>
    </xf>
    <xf numFmtId="0" fontId="3" fillId="0" borderId="0" xfId="2"/>
    <xf numFmtId="0" fontId="3" fillId="0" borderId="0" xfId="2" applyBorder="1"/>
    <xf numFmtId="0" fontId="5" fillId="14" borderId="9" xfId="2" applyFont="1" applyFill="1" applyBorder="1" applyAlignment="1">
      <alignment horizontal="justify" vertical="top" wrapText="1"/>
    </xf>
    <xf numFmtId="165" fontId="5" fillId="14" borderId="0" xfId="2" applyNumberFormat="1" applyFont="1" applyFill="1" applyBorder="1" applyAlignment="1">
      <alignment horizontal="justify" vertical="top"/>
    </xf>
    <xf numFmtId="165" fontId="5" fillId="14" borderId="9" xfId="2" applyNumberFormat="1" applyFont="1" applyFill="1" applyBorder="1" applyAlignment="1">
      <alignment horizontal="justify" vertical="top"/>
    </xf>
    <xf numFmtId="0" fontId="5" fillId="14" borderId="11" xfId="2" applyFont="1" applyFill="1" applyBorder="1" applyAlignment="1">
      <alignment horizontal="justify" vertical="top" wrapText="1"/>
    </xf>
    <xf numFmtId="165" fontId="5" fillId="14" borderId="11" xfId="2" applyNumberFormat="1" applyFont="1" applyFill="1" applyBorder="1" applyAlignment="1">
      <alignment horizontal="justify" vertical="top"/>
    </xf>
    <xf numFmtId="165" fontId="6" fillId="0" borderId="11" xfId="0" applyNumberFormat="1" applyFont="1" applyFill="1" applyBorder="1" applyAlignment="1">
      <alignment vertical="top"/>
    </xf>
    <xf numFmtId="0" fontId="3" fillId="0" borderId="11" xfId="2" applyBorder="1"/>
    <xf numFmtId="165" fontId="6" fillId="0" borderId="11" xfId="2" applyNumberFormat="1" applyFont="1" applyFill="1" applyBorder="1" applyAlignment="1">
      <alignment vertical="top"/>
    </xf>
    <xf numFmtId="0" fontId="5" fillId="14" borderId="11" xfId="2" applyFont="1" applyFill="1" applyBorder="1" applyAlignment="1">
      <alignment horizontal="left" vertical="top" wrapText="1" indent="1"/>
    </xf>
    <xf numFmtId="165" fontId="6" fillId="0" borderId="0" xfId="2" applyNumberFormat="1" applyFont="1" applyBorder="1"/>
    <xf numFmtId="165" fontId="6" fillId="0" borderId="11" xfId="2" applyNumberFormat="1" applyFont="1" applyBorder="1"/>
    <xf numFmtId="0" fontId="5" fillId="14" borderId="11" xfId="2" applyFont="1" applyFill="1" applyBorder="1" applyAlignment="1">
      <alignment horizontal="left" vertical="top" wrapText="1"/>
    </xf>
    <xf numFmtId="165" fontId="3" fillId="0" borderId="0" xfId="2" applyNumberFormat="1"/>
    <xf numFmtId="165" fontId="5" fillId="14" borderId="10" xfId="2" applyNumberFormat="1" applyFont="1" applyFill="1" applyBorder="1" applyAlignment="1">
      <alignment horizontal="justify" vertical="top"/>
    </xf>
    <xf numFmtId="165" fontId="6" fillId="0" borderId="10" xfId="2" applyNumberFormat="1" applyFont="1" applyFill="1" applyBorder="1"/>
    <xf numFmtId="0" fontId="4" fillId="0" borderId="12" xfId="2" applyFont="1" applyBorder="1" applyAlignment="1">
      <alignment horizontal="center" vertical="top" wrapText="1"/>
    </xf>
    <xf numFmtId="165" fontId="4" fillId="0" borderId="13" xfId="2" applyNumberFormat="1" applyFont="1" applyBorder="1" applyAlignment="1">
      <alignment horizontal="justify" vertical="top" wrapText="1"/>
    </xf>
    <xf numFmtId="165" fontId="4" fillId="0" borderId="12" xfId="2" applyNumberFormat="1" applyFont="1" applyBorder="1" applyAlignment="1">
      <alignment horizontal="justify" vertical="top" wrapText="1"/>
    </xf>
    <xf numFmtId="165" fontId="4" fillId="0" borderId="10" xfId="2" applyNumberFormat="1" applyFont="1" applyBorder="1" applyAlignment="1">
      <alignment horizontal="justify" vertical="top" wrapText="1"/>
    </xf>
    <xf numFmtId="165" fontId="4" fillId="0" borderId="6" xfId="2" applyNumberFormat="1" applyFont="1" applyBorder="1" applyAlignment="1">
      <alignment horizontal="justify" vertical="top" wrapText="1"/>
    </xf>
    <xf numFmtId="167" fontId="3" fillId="0" borderId="0" xfId="2" applyNumberFormat="1"/>
    <xf numFmtId="0" fontId="4" fillId="14" borderId="1" xfId="2" applyFont="1" applyFill="1" applyBorder="1" applyAlignment="1">
      <alignment horizontal="justify" vertical="top"/>
    </xf>
    <xf numFmtId="0" fontId="5" fillId="14" borderId="4" xfId="2" applyFont="1" applyFill="1" applyBorder="1" applyAlignment="1">
      <alignment horizontal="left" vertical="top"/>
    </xf>
    <xf numFmtId="165" fontId="5" fillId="14" borderId="11" xfId="2" applyNumberFormat="1" applyFont="1" applyFill="1" applyBorder="1" applyAlignment="1">
      <alignment horizontal="justify" vertical="top" wrapText="1"/>
    </xf>
    <xf numFmtId="0" fontId="5" fillId="14" borderId="4" xfId="2" applyFont="1" applyFill="1" applyBorder="1" applyAlignment="1">
      <alignment horizontal="left" vertical="top" wrapText="1"/>
    </xf>
    <xf numFmtId="0" fontId="6" fillId="0" borderId="11" xfId="2" applyFont="1" applyBorder="1"/>
    <xf numFmtId="0" fontId="5" fillId="14" borderId="4" xfId="2" applyFont="1" applyFill="1" applyBorder="1" applyAlignment="1">
      <alignment horizontal="left" vertical="top" wrapText="1" indent="1"/>
    </xf>
    <xf numFmtId="0" fontId="5" fillId="14" borderId="4" xfId="2" applyFont="1" applyFill="1" applyBorder="1" applyAlignment="1">
      <alignment horizontal="justify" vertical="top" wrapText="1"/>
    </xf>
    <xf numFmtId="165" fontId="6" fillId="0" borderId="11" xfId="2" applyNumberFormat="1" applyFont="1" applyBorder="1" applyAlignment="1"/>
    <xf numFmtId="0" fontId="4" fillId="14" borderId="4" xfId="2" applyFont="1" applyFill="1" applyBorder="1" applyAlignment="1">
      <alignment horizontal="justify" vertical="top" wrapText="1"/>
    </xf>
    <xf numFmtId="165" fontId="6" fillId="0" borderId="11" xfId="2" applyNumberFormat="1" applyFont="1" applyFill="1" applyBorder="1"/>
    <xf numFmtId="165" fontId="4" fillId="14" borderId="11" xfId="2" applyNumberFormat="1" applyFont="1" applyFill="1" applyBorder="1" applyAlignment="1">
      <alignment horizontal="left" vertical="top" indent="1"/>
    </xf>
    <xf numFmtId="0" fontId="3" fillId="0" borderId="0" xfId="2" applyAlignment="1">
      <alignment horizontal="left" indent="1"/>
    </xf>
    <xf numFmtId="0" fontId="4" fillId="14" borderId="4" xfId="2" applyFont="1" applyFill="1" applyBorder="1" applyAlignment="1">
      <alignment horizontal="left" vertical="top" wrapText="1"/>
    </xf>
    <xf numFmtId="165" fontId="5" fillId="14" borderId="10" xfId="2" applyNumberFormat="1" applyFont="1" applyFill="1" applyBorder="1" applyAlignment="1">
      <alignment horizontal="justify" vertical="top" wrapText="1"/>
    </xf>
    <xf numFmtId="0" fontId="3" fillId="0" borderId="0" xfId="13"/>
    <xf numFmtId="0" fontId="5" fillId="0" borderId="9" xfId="13" applyFont="1" applyBorder="1" applyAlignment="1">
      <alignment horizontal="center"/>
    </xf>
    <xf numFmtId="165" fontId="5" fillId="0" borderId="9" xfId="13" applyNumberFormat="1" applyFont="1" applyBorder="1" applyAlignment="1">
      <alignment horizontal="center"/>
    </xf>
    <xf numFmtId="0" fontId="5" fillId="0" borderId="11" xfId="13" applyFont="1" applyBorder="1" applyAlignment="1">
      <alignment horizontal="center"/>
    </xf>
    <xf numFmtId="165" fontId="5" fillId="0" borderId="11" xfId="13" applyNumberFormat="1" applyFont="1" applyBorder="1" applyAlignment="1">
      <alignment horizontal="center"/>
    </xf>
    <xf numFmtId="0" fontId="5" fillId="0" borderId="4" xfId="13" applyFont="1" applyBorder="1" applyAlignment="1">
      <alignment horizontal="left"/>
    </xf>
    <xf numFmtId="0" fontId="5" fillId="0" borderId="0" xfId="13" applyFont="1" applyBorder="1" applyAlignment="1">
      <alignment horizontal="left"/>
    </xf>
    <xf numFmtId="0" fontId="3" fillId="0" borderId="5" xfId="13" applyBorder="1"/>
    <xf numFmtId="165" fontId="6" fillId="0" borderId="11" xfId="13" applyNumberFormat="1" applyFont="1" applyFill="1" applyBorder="1" applyAlignment="1">
      <alignment vertical="top"/>
    </xf>
    <xf numFmtId="0" fontId="5" fillId="0" borderId="15" xfId="13" applyFont="1" applyBorder="1" applyAlignment="1">
      <alignment horizontal="left"/>
    </xf>
    <xf numFmtId="169" fontId="19" fillId="0" borderId="11" xfId="13" applyNumberFormat="1" applyFont="1" applyBorder="1"/>
    <xf numFmtId="165" fontId="19" fillId="0" borderId="11" xfId="13" applyNumberFormat="1" applyFont="1" applyBorder="1"/>
    <xf numFmtId="165" fontId="19" fillId="0" borderId="11" xfId="13" applyNumberFormat="1" applyFont="1" applyBorder="1" applyAlignment="1">
      <alignment vertical="center"/>
    </xf>
    <xf numFmtId="165" fontId="5" fillId="0" borderId="11" xfId="13" applyNumberFormat="1" applyFont="1" applyBorder="1" applyAlignment="1">
      <alignment horizontal="center" vertical="center"/>
    </xf>
    <xf numFmtId="165" fontId="6" fillId="0" borderId="11" xfId="13" applyNumberFormat="1" applyFont="1" applyBorder="1" applyAlignment="1">
      <alignment vertical="center"/>
    </xf>
    <xf numFmtId="165" fontId="6" fillId="0" borderId="11" xfId="13" applyNumberFormat="1" applyFont="1" applyFill="1" applyBorder="1" applyAlignment="1">
      <alignment vertical="center"/>
    </xf>
    <xf numFmtId="0" fontId="19" fillId="0" borderId="11" xfId="13" applyFont="1" applyBorder="1"/>
    <xf numFmtId="165" fontId="6" fillId="0" borderId="11" xfId="13" applyNumberFormat="1" applyFont="1" applyBorder="1"/>
    <xf numFmtId="165" fontId="5" fillId="0" borderId="11" xfId="13" applyNumberFormat="1" applyFont="1" applyFill="1" applyBorder="1" applyAlignment="1">
      <alignment horizontal="center"/>
    </xf>
    <xf numFmtId="165" fontId="19" fillId="0" borderId="11" xfId="13" applyNumberFormat="1" applyFont="1" applyFill="1" applyBorder="1"/>
    <xf numFmtId="165" fontId="6" fillId="0" borderId="11" xfId="13" applyNumberFormat="1" applyFont="1" applyBorder="1" applyAlignment="1">
      <alignment vertical="top"/>
    </xf>
    <xf numFmtId="0" fontId="5" fillId="0" borderId="4" xfId="13" applyFont="1" applyBorder="1" applyAlignment="1">
      <alignment horizontal="justify"/>
    </xf>
    <xf numFmtId="0" fontId="5" fillId="0" borderId="0" xfId="13" applyFont="1" applyBorder="1" applyAlignment="1">
      <alignment horizontal="justify"/>
    </xf>
    <xf numFmtId="0" fontId="5" fillId="0" borderId="5" xfId="13" applyFont="1" applyBorder="1" applyAlignment="1">
      <alignment horizontal="justify"/>
    </xf>
    <xf numFmtId="165" fontId="5" fillId="0" borderId="11" xfId="13" applyNumberFormat="1" applyFont="1" applyBorder="1" applyAlignment="1"/>
    <xf numFmtId="165" fontId="19" fillId="0" borderId="10" xfId="13" applyNumberFormat="1" applyFont="1" applyBorder="1"/>
    <xf numFmtId="165" fontId="5" fillId="0" borderId="10" xfId="13" applyNumberFormat="1" applyFont="1" applyBorder="1" applyAlignment="1">
      <alignment horizontal="center"/>
    </xf>
    <xf numFmtId="165" fontId="5" fillId="0" borderId="5" xfId="13" applyNumberFormat="1" applyFont="1" applyBorder="1" applyAlignment="1">
      <alignment horizontal="center"/>
    </xf>
    <xf numFmtId="165" fontId="5" fillId="0" borderId="4" xfId="13" applyNumberFormat="1" applyFont="1" applyBorder="1" applyAlignment="1">
      <alignment horizontal="center"/>
    </xf>
    <xf numFmtId="165" fontId="5" fillId="0" borderId="1" xfId="13" applyNumberFormat="1" applyFont="1" applyBorder="1" applyAlignment="1">
      <alignment horizontal="center"/>
    </xf>
    <xf numFmtId="169" fontId="19" fillId="0" borderId="11" xfId="13" applyNumberFormat="1" applyFont="1" applyFill="1" applyBorder="1"/>
    <xf numFmtId="165" fontId="6" fillId="0" borderId="4" xfId="13" applyNumberFormat="1" applyFont="1" applyBorder="1" applyAlignment="1">
      <alignment vertical="top"/>
    </xf>
    <xf numFmtId="0" fontId="3" fillId="0" borderId="0" xfId="13" applyBorder="1"/>
    <xf numFmtId="0" fontId="12" fillId="0" borderId="0" xfId="13" applyFont="1"/>
    <xf numFmtId="0" fontId="5" fillId="0" borderId="14" xfId="13" applyFont="1" applyBorder="1" applyAlignment="1">
      <alignment horizontal="left"/>
    </xf>
    <xf numFmtId="165" fontId="5" fillId="0" borderId="5" xfId="13" applyNumberFormat="1" applyFont="1" applyFill="1" applyBorder="1" applyAlignment="1">
      <alignment horizontal="center" wrapText="1"/>
    </xf>
    <xf numFmtId="165" fontId="5" fillId="0" borderId="4" xfId="13" applyNumberFormat="1" applyFont="1" applyFill="1" applyBorder="1" applyAlignment="1">
      <alignment horizontal="center"/>
    </xf>
    <xf numFmtId="0" fontId="5" fillId="0" borderId="4" xfId="13" applyFont="1" applyFill="1" applyBorder="1" applyAlignment="1">
      <alignment horizontal="left"/>
    </xf>
    <xf numFmtId="0" fontId="5" fillId="0" borderId="14" xfId="13" applyFont="1" applyFill="1" applyBorder="1" applyAlignment="1">
      <alignment horizontal="left"/>
    </xf>
    <xf numFmtId="0" fontId="3" fillId="0" borderId="0" xfId="13" applyFill="1" applyBorder="1"/>
    <xf numFmtId="0" fontId="5" fillId="0" borderId="6" xfId="13" applyFont="1" applyBorder="1" applyAlignment="1">
      <alignment horizontal="justify"/>
    </xf>
    <xf numFmtId="165" fontId="5" fillId="0" borderId="8" xfId="13" applyNumberFormat="1" applyFont="1" applyBorder="1" applyAlignment="1">
      <alignment horizontal="center"/>
    </xf>
    <xf numFmtId="165" fontId="5" fillId="0" borderId="6" xfId="13" applyNumberFormat="1" applyFont="1" applyBorder="1" applyAlignment="1">
      <alignment horizontal="center"/>
    </xf>
    <xf numFmtId="165" fontId="5" fillId="0" borderId="0" xfId="13" applyNumberFormat="1" applyFont="1" applyBorder="1" applyAlignment="1">
      <alignment horizontal="center"/>
    </xf>
    <xf numFmtId="165" fontId="3" fillId="0" borderId="0" xfId="13" applyNumberFormat="1"/>
    <xf numFmtId="0" fontId="5" fillId="0" borderId="0" xfId="13" applyFont="1" applyAlignment="1">
      <alignment vertical="top"/>
    </xf>
    <xf numFmtId="167" fontId="3" fillId="0" borderId="0" xfId="13" applyNumberFormat="1" applyAlignment="1">
      <alignment horizontal="right" vertical="center"/>
    </xf>
    <xf numFmtId="167" fontId="0" fillId="0" borderId="0" xfId="0" applyNumberFormat="1" applyAlignment="1">
      <alignment horizontal="center" vertical="top"/>
    </xf>
    <xf numFmtId="0" fontId="3" fillId="0" borderId="25" xfId="13" applyBorder="1"/>
    <xf numFmtId="0" fontId="3" fillId="0" borderId="26" xfId="13" applyBorder="1"/>
    <xf numFmtId="167" fontId="0" fillId="0" borderId="25" xfId="0" applyNumberFormat="1" applyBorder="1" applyAlignment="1">
      <alignment horizontal="right" vertical="center"/>
    </xf>
    <xf numFmtId="167" fontId="0" fillId="17" borderId="25" xfId="0" applyNumberFormat="1" applyFill="1" applyBorder="1" applyAlignment="1">
      <alignment horizontal="right" vertical="center"/>
    </xf>
    <xf numFmtId="0" fontId="3" fillId="17" borderId="25" xfId="13" applyFill="1" applyBorder="1"/>
    <xf numFmtId="0" fontId="6" fillId="0" borderId="25" xfId="13" applyFont="1" applyBorder="1"/>
    <xf numFmtId="0" fontId="12" fillId="0" borderId="25" xfId="13" applyFont="1" applyBorder="1"/>
    <xf numFmtId="0" fontId="3" fillId="0" borderId="29" xfId="13" applyBorder="1"/>
    <xf numFmtId="0" fontId="8" fillId="0" borderId="0" xfId="13" applyFont="1" applyBorder="1"/>
    <xf numFmtId="0" fontId="3" fillId="0" borderId="0" xfId="13" applyFill="1"/>
    <xf numFmtId="0" fontId="3" fillId="0" borderId="21" xfId="0" applyFont="1" applyBorder="1" applyAlignment="1">
      <alignment vertical="top"/>
    </xf>
    <xf numFmtId="0" fontId="3" fillId="0" borderId="22" xfId="0" applyFont="1" applyBorder="1" applyAlignment="1">
      <alignment vertical="top"/>
    </xf>
    <xf numFmtId="167" fontId="3" fillId="0" borderId="23" xfId="13" applyNumberFormat="1" applyBorder="1" applyAlignment="1">
      <alignment horizontal="right" vertical="center"/>
    </xf>
    <xf numFmtId="0" fontId="12" fillId="18" borderId="24" xfId="13" applyFont="1" applyFill="1" applyBorder="1"/>
    <xf numFmtId="0" fontId="12" fillId="18" borderId="26" xfId="13" applyFont="1" applyFill="1" applyBorder="1"/>
    <xf numFmtId="0" fontId="12" fillId="0" borderId="27" xfId="0" applyFont="1" applyBorder="1" applyAlignment="1">
      <alignment vertical="top"/>
    </xf>
    <xf numFmtId="0" fontId="12" fillId="0" borderId="28" xfId="0" applyFont="1" applyBorder="1" applyAlignment="1">
      <alignment vertical="top"/>
    </xf>
    <xf numFmtId="167" fontId="3" fillId="0" borderId="29" xfId="13" applyNumberFormat="1" applyBorder="1" applyAlignment="1">
      <alignment horizontal="right" vertical="center"/>
    </xf>
    <xf numFmtId="167" fontId="12" fillId="0" borderId="27" xfId="13" applyNumberFormat="1" applyFont="1" applyFill="1" applyBorder="1"/>
    <xf numFmtId="0" fontId="12" fillId="18" borderId="29" xfId="13" applyFont="1" applyFill="1" applyBorder="1"/>
    <xf numFmtId="0" fontId="12" fillId="0" borderId="21" xfId="13" applyFont="1" applyBorder="1" applyAlignment="1">
      <alignment vertical="top"/>
    </xf>
    <xf numFmtId="0" fontId="12" fillId="0" borderId="22" xfId="13" applyFont="1" applyBorder="1" applyAlignment="1">
      <alignment vertical="top"/>
    </xf>
    <xf numFmtId="167" fontId="12" fillId="0" borderId="2" xfId="0" applyNumberFormat="1" applyFont="1" applyFill="1" applyBorder="1" applyAlignment="1">
      <alignment horizontal="right" vertical="center"/>
    </xf>
    <xf numFmtId="0" fontId="3" fillId="0" borderId="3" xfId="13" applyBorder="1"/>
    <xf numFmtId="0" fontId="3" fillId="0" borderId="24" xfId="13" applyBorder="1" applyAlignment="1">
      <alignment vertical="top"/>
    </xf>
    <xf numFmtId="0" fontId="3" fillId="0" borderId="25" xfId="13" applyBorder="1" applyAlignment="1">
      <alignment vertical="top"/>
    </xf>
    <xf numFmtId="167" fontId="3" fillId="19" borderId="25" xfId="13" applyNumberFormat="1" applyFill="1" applyBorder="1" applyAlignment="1">
      <alignment horizontal="right" vertical="center"/>
    </xf>
    <xf numFmtId="0" fontId="3" fillId="19" borderId="26" xfId="13" applyFill="1" applyBorder="1"/>
    <xf numFmtId="167" fontId="0" fillId="17" borderId="0" xfId="0" applyNumberFormat="1" applyFill="1" applyBorder="1" applyAlignment="1">
      <alignment horizontal="right" vertical="center"/>
    </xf>
    <xf numFmtId="0" fontId="3" fillId="17" borderId="26" xfId="13" applyFill="1" applyBorder="1"/>
    <xf numFmtId="167" fontId="3" fillId="0" borderId="0" xfId="13" applyNumberFormat="1"/>
    <xf numFmtId="167" fontId="12" fillId="0" borderId="0" xfId="13" applyNumberFormat="1" applyFont="1" applyFill="1" applyBorder="1"/>
    <xf numFmtId="167" fontId="3" fillId="0" borderId="0" xfId="13" applyNumberFormat="1" applyBorder="1"/>
    <xf numFmtId="167" fontId="3" fillId="17" borderId="0" xfId="13" applyNumberFormat="1" applyFill="1" applyBorder="1"/>
    <xf numFmtId="0" fontId="3" fillId="17" borderId="0" xfId="13" applyFill="1" applyBorder="1"/>
    <xf numFmtId="0" fontId="0" fillId="0" borderId="24" xfId="0" applyBorder="1" applyAlignment="1">
      <alignment vertical="top"/>
    </xf>
    <xf numFmtId="0" fontId="0" fillId="0" borderId="25" xfId="0" applyBorder="1" applyAlignment="1">
      <alignment vertical="top"/>
    </xf>
    <xf numFmtId="167" fontId="0" fillId="19" borderId="25" xfId="0" applyNumberFormat="1" applyFill="1" applyBorder="1" applyAlignment="1">
      <alignment horizontal="right" vertical="center"/>
    </xf>
    <xf numFmtId="0" fontId="0" fillId="19" borderId="26" xfId="0" applyFill="1" applyBorder="1"/>
    <xf numFmtId="0" fontId="0" fillId="0" borderId="0" xfId="0" applyBorder="1"/>
    <xf numFmtId="0" fontId="0" fillId="0" borderId="6" xfId="0" applyBorder="1" applyAlignment="1">
      <alignment vertical="top"/>
    </xf>
    <xf numFmtId="167" fontId="12" fillId="19" borderId="28" xfId="0" applyNumberFormat="1" applyFont="1" applyFill="1" applyBorder="1" applyAlignment="1">
      <alignment horizontal="right" vertical="center"/>
    </xf>
    <xf numFmtId="0" fontId="12" fillId="19" borderId="29" xfId="0" applyFont="1" applyFill="1" applyBorder="1"/>
    <xf numFmtId="0" fontId="3" fillId="0" borderId="0" xfId="13" applyAlignment="1">
      <alignment horizontal="right" vertical="center"/>
    </xf>
    <xf numFmtId="0" fontId="12" fillId="0" borderId="1" xfId="0" applyFont="1" applyBorder="1" applyAlignment="1">
      <alignment vertical="top"/>
    </xf>
    <xf numFmtId="0" fontId="12" fillId="0" borderId="17" xfId="0" applyFont="1" applyBorder="1" applyAlignment="1">
      <alignment vertical="top"/>
    </xf>
    <xf numFmtId="167" fontId="12" fillId="0" borderId="22" xfId="13" applyNumberFormat="1" applyFont="1" applyBorder="1" applyAlignment="1">
      <alignment horizontal="right" vertical="center"/>
    </xf>
    <xf numFmtId="0" fontId="12" fillId="0" borderId="23" xfId="13" applyFont="1" applyBorder="1"/>
    <xf numFmtId="167" fontId="3" fillId="0" borderId="12" xfId="13" applyNumberFormat="1" applyBorder="1"/>
    <xf numFmtId="0" fontId="0" fillId="0" borderId="27" xfId="0" applyBorder="1" applyAlignment="1">
      <alignment vertical="top"/>
    </xf>
    <xf numFmtId="0" fontId="0" fillId="0" borderId="28" xfId="0" applyBorder="1" applyAlignment="1">
      <alignment vertical="top"/>
    </xf>
    <xf numFmtId="167" fontId="0" fillId="19" borderId="7" xfId="0" applyNumberFormat="1" applyFill="1" applyBorder="1" applyAlignment="1">
      <alignment horizontal="right" vertical="center"/>
    </xf>
    <xf numFmtId="0" fontId="3" fillId="19" borderId="29" xfId="13" applyFill="1" applyBorder="1"/>
    <xf numFmtId="167" fontId="0" fillId="0" borderId="0" xfId="0" applyNumberFormat="1" applyAlignment="1">
      <alignment horizontal="right" vertical="center"/>
    </xf>
    <xf numFmtId="0" fontId="10" fillId="0" borderId="0" xfId="13" applyFont="1" applyBorder="1"/>
    <xf numFmtId="0" fontId="10" fillId="0" borderId="25" xfId="13" applyFont="1" applyBorder="1"/>
    <xf numFmtId="0" fontId="3" fillId="0" borderId="27" xfId="13" applyBorder="1" applyAlignment="1">
      <alignment vertical="top"/>
    </xf>
    <xf numFmtId="0" fontId="3" fillId="0" borderId="28" xfId="13" applyBorder="1" applyAlignment="1">
      <alignment vertical="top"/>
    </xf>
    <xf numFmtId="0" fontId="3" fillId="0" borderId="40" xfId="13" applyBorder="1" applyAlignment="1">
      <alignment vertical="top"/>
    </xf>
    <xf numFmtId="0" fontId="3" fillId="0" borderId="41" xfId="13" applyBorder="1" applyAlignment="1">
      <alignment vertical="top"/>
    </xf>
    <xf numFmtId="167" fontId="0" fillId="0" borderId="7" xfId="0" applyNumberFormat="1" applyFill="1" applyBorder="1" applyAlignment="1">
      <alignment horizontal="right" vertical="center"/>
    </xf>
    <xf numFmtId="0" fontId="3" fillId="0" borderId="8" xfId="13" applyBorder="1"/>
    <xf numFmtId="167" fontId="3" fillId="0" borderId="0" xfId="13" applyNumberFormat="1" applyFill="1" applyBorder="1"/>
    <xf numFmtId="167" fontId="3" fillId="0" borderId="5" xfId="13" applyNumberFormat="1" applyBorder="1"/>
    <xf numFmtId="167" fontId="0" fillId="0" borderId="28" xfId="0" applyNumberFormat="1" applyFill="1" applyBorder="1" applyAlignment="1">
      <alignment horizontal="right" vertical="center"/>
    </xf>
    <xf numFmtId="0" fontId="3" fillId="0" borderId="4" xfId="13" applyBorder="1"/>
    <xf numFmtId="0" fontId="0" fillId="0" borderId="8" xfId="0" applyBorder="1"/>
    <xf numFmtId="165" fontId="6" fillId="0" borderId="1" xfId="0" applyNumberFormat="1" applyFont="1" applyFill="1" applyBorder="1" applyAlignment="1">
      <alignment vertical="top"/>
    </xf>
    <xf numFmtId="165" fontId="6" fillId="0" borderId="4" xfId="2" applyNumberFormat="1" applyFont="1" applyBorder="1" applyAlignment="1">
      <alignment vertical="top"/>
    </xf>
    <xf numFmtId="165" fontId="5" fillId="14" borderId="4" xfId="2" applyNumberFormat="1" applyFont="1" applyFill="1" applyBorder="1" applyAlignment="1">
      <alignment horizontal="justify" vertical="top"/>
    </xf>
    <xf numFmtId="165" fontId="6" fillId="0" borderId="4" xfId="0" applyNumberFormat="1" applyFont="1" applyFill="1" applyBorder="1" applyAlignment="1">
      <alignment vertical="top"/>
    </xf>
    <xf numFmtId="165" fontId="6" fillId="0" borderId="4" xfId="2" applyNumberFormat="1" applyFont="1" applyBorder="1"/>
    <xf numFmtId="165" fontId="6" fillId="0" borderId="6" xfId="2" applyNumberFormat="1" applyFont="1" applyFill="1" applyBorder="1"/>
    <xf numFmtId="165" fontId="5" fillId="14" borderId="3" xfId="2" applyNumberFormat="1" applyFont="1" applyFill="1" applyBorder="1" applyAlignment="1">
      <alignment horizontal="justify" vertical="top"/>
    </xf>
    <xf numFmtId="165" fontId="5" fillId="14" borderId="5" xfId="2" applyNumberFormat="1" applyFont="1" applyFill="1" applyBorder="1" applyAlignment="1">
      <alignment horizontal="justify" vertical="top"/>
    </xf>
    <xf numFmtId="165" fontId="6" fillId="0" borderId="33" xfId="0" applyNumberFormat="1" applyFont="1" applyFill="1" applyBorder="1" applyAlignment="1">
      <alignment vertical="top"/>
    </xf>
    <xf numFmtId="165" fontId="6" fillId="0" borderId="42" xfId="2" applyNumberFormat="1" applyFont="1" applyBorder="1" applyAlignment="1">
      <alignment vertical="top"/>
    </xf>
    <xf numFmtId="165" fontId="5" fillId="14" borderId="42" xfId="2" applyNumberFormat="1" applyFont="1" applyFill="1" applyBorder="1" applyAlignment="1">
      <alignment horizontal="justify" vertical="top"/>
    </xf>
    <xf numFmtId="165" fontId="6" fillId="0" borderId="42" xfId="2" applyNumberFormat="1" applyFont="1" applyFill="1" applyBorder="1" applyAlignment="1">
      <alignment vertical="top"/>
    </xf>
    <xf numFmtId="165" fontId="6" fillId="0" borderId="42" xfId="2" applyNumberFormat="1" applyFont="1" applyBorder="1"/>
    <xf numFmtId="165" fontId="6" fillId="0" borderId="31" xfId="2" applyNumberFormat="1" applyFont="1" applyFill="1" applyBorder="1"/>
    <xf numFmtId="167" fontId="12" fillId="0" borderId="43" xfId="13" applyNumberFormat="1" applyFont="1" applyBorder="1"/>
    <xf numFmtId="0" fontId="3" fillId="0" borderId="44" xfId="13" applyBorder="1"/>
    <xf numFmtId="167" fontId="12" fillId="19" borderId="1" xfId="13" applyNumberFormat="1" applyFont="1" applyFill="1" applyBorder="1"/>
    <xf numFmtId="0" fontId="12" fillId="19" borderId="3" xfId="13" applyFont="1" applyFill="1" applyBorder="1"/>
    <xf numFmtId="0" fontId="12" fillId="0" borderId="8" xfId="13" applyFont="1" applyBorder="1"/>
    <xf numFmtId="0" fontId="27" fillId="0" borderId="0" xfId="13" applyFont="1" applyBorder="1"/>
    <xf numFmtId="0" fontId="12" fillId="0" borderId="6" xfId="13" applyFont="1" applyBorder="1"/>
    <xf numFmtId="166" fontId="3" fillId="0" borderId="0" xfId="1" applyFont="1" applyAlignment="1">
      <alignment horizontal="right" vertical="center"/>
    </xf>
    <xf numFmtId="0" fontId="12" fillId="0" borderId="6" xfId="13" applyFont="1" applyBorder="1" applyAlignment="1"/>
    <xf numFmtId="167" fontId="0" fillId="11" borderId="0" xfId="0" applyNumberFormat="1" applyFill="1" applyBorder="1" applyAlignment="1">
      <alignment horizontal="right" vertical="center"/>
    </xf>
    <xf numFmtId="0" fontId="3" fillId="11" borderId="26" xfId="13" applyFill="1" applyBorder="1"/>
    <xf numFmtId="167" fontId="0" fillId="20" borderId="0" xfId="0" applyNumberFormat="1" applyFill="1" applyBorder="1" applyAlignment="1">
      <alignment horizontal="right" vertical="center"/>
    </xf>
    <xf numFmtId="0" fontId="3" fillId="20" borderId="26" xfId="13" applyFill="1" applyBorder="1"/>
    <xf numFmtId="0" fontId="3" fillId="20" borderId="34" xfId="13" applyFill="1" applyBorder="1"/>
    <xf numFmtId="167" fontId="0" fillId="20" borderId="17" xfId="0" applyNumberFormat="1" applyFill="1" applyBorder="1" applyAlignment="1">
      <alignment horizontal="right" vertical="center"/>
    </xf>
    <xf numFmtId="167" fontId="0" fillId="20" borderId="7" xfId="0" applyNumberFormat="1" applyFill="1" applyBorder="1" applyAlignment="1">
      <alignment horizontal="right" vertical="center"/>
    </xf>
    <xf numFmtId="0" fontId="3" fillId="20" borderId="36" xfId="13" applyFill="1" applyBorder="1"/>
    <xf numFmtId="0" fontId="12" fillId="20" borderId="25" xfId="13" applyFont="1" applyFill="1" applyBorder="1"/>
    <xf numFmtId="167" fontId="12" fillId="20" borderId="25" xfId="13" applyNumberFormat="1" applyFont="1" applyFill="1" applyBorder="1" applyAlignment="1">
      <alignment horizontal="right" vertical="center"/>
    </xf>
    <xf numFmtId="0" fontId="3" fillId="21" borderId="24" xfId="13" applyFill="1" applyBorder="1" applyAlignment="1">
      <alignment vertical="top"/>
    </xf>
    <xf numFmtId="0" fontId="3" fillId="21" borderId="31" xfId="13" applyFill="1" applyBorder="1" applyAlignment="1">
      <alignment vertical="top"/>
    </xf>
    <xf numFmtId="167" fontId="0" fillId="21" borderId="0" xfId="0" applyNumberFormat="1" applyFill="1" applyBorder="1" applyAlignment="1">
      <alignment horizontal="right" vertical="center"/>
    </xf>
    <xf numFmtId="0" fontId="3" fillId="21" borderId="32" xfId="13" applyFill="1" applyBorder="1"/>
    <xf numFmtId="0" fontId="0" fillId="17" borderId="24" xfId="0" applyFill="1" applyBorder="1" applyAlignment="1">
      <alignment vertical="top"/>
    </xf>
    <xf numFmtId="0" fontId="0" fillId="17" borderId="25" xfId="0" applyFill="1" applyBorder="1" applyAlignment="1">
      <alignment vertical="top"/>
    </xf>
    <xf numFmtId="0" fontId="3" fillId="17" borderId="24" xfId="13" applyFill="1" applyBorder="1" applyAlignment="1">
      <alignment vertical="top"/>
    </xf>
    <xf numFmtId="0" fontId="3" fillId="17" borderId="25" xfId="13" applyFill="1" applyBorder="1" applyAlignment="1">
      <alignment vertical="top"/>
    </xf>
    <xf numFmtId="0" fontId="3" fillId="11" borderId="24" xfId="13" applyFill="1" applyBorder="1" applyAlignment="1">
      <alignment vertical="top"/>
    </xf>
    <xf numFmtId="0" fontId="3" fillId="11" borderId="25" xfId="13" applyFill="1" applyBorder="1" applyAlignment="1">
      <alignment vertical="top"/>
    </xf>
    <xf numFmtId="0" fontId="3" fillId="19" borderId="24" xfId="13" applyFill="1" applyBorder="1" applyAlignment="1">
      <alignment vertical="top"/>
    </xf>
    <xf numFmtId="0" fontId="3" fillId="19" borderId="25" xfId="13" applyFill="1" applyBorder="1" applyAlignment="1">
      <alignment vertical="top"/>
    </xf>
    <xf numFmtId="0" fontId="3" fillId="12" borderId="24" xfId="13" applyFill="1" applyBorder="1" applyAlignment="1">
      <alignment vertical="top"/>
    </xf>
    <xf numFmtId="0" fontId="17" fillId="12" borderId="25" xfId="13" applyFont="1" applyFill="1" applyBorder="1" applyAlignment="1">
      <alignment vertical="top"/>
    </xf>
    <xf numFmtId="167" fontId="17" fillId="12" borderId="0" xfId="0" applyNumberFormat="1" applyFont="1" applyFill="1" applyBorder="1" applyAlignment="1">
      <alignment horizontal="right" vertical="center"/>
    </xf>
    <xf numFmtId="0" fontId="17" fillId="12" borderId="26" xfId="13" applyFont="1" applyFill="1" applyBorder="1"/>
    <xf numFmtId="0" fontId="3" fillId="20" borderId="24" xfId="13" applyFill="1" applyBorder="1" applyAlignment="1">
      <alignment vertical="top"/>
    </xf>
    <xf numFmtId="0" fontId="3" fillId="20" borderId="25" xfId="13" applyFill="1" applyBorder="1" applyAlignment="1">
      <alignment vertical="top"/>
    </xf>
    <xf numFmtId="0" fontId="3" fillId="20" borderId="35" xfId="13" applyFill="1" applyBorder="1" applyAlignment="1">
      <alignment vertical="top"/>
    </xf>
    <xf numFmtId="0" fontId="3" fillId="20" borderId="33" xfId="13" applyFill="1" applyBorder="1" applyAlignment="1">
      <alignment vertical="top"/>
    </xf>
    <xf numFmtId="0" fontId="12" fillId="20" borderId="24" xfId="0" applyFont="1" applyFill="1" applyBorder="1" applyAlignment="1">
      <alignment vertical="top"/>
    </xf>
    <xf numFmtId="0" fontId="12" fillId="20" borderId="25" xfId="0" applyFont="1" applyFill="1" applyBorder="1" applyAlignment="1">
      <alignment vertical="top"/>
    </xf>
    <xf numFmtId="0" fontId="0" fillId="20" borderId="24" xfId="0" applyFill="1" applyBorder="1" applyAlignment="1">
      <alignment vertical="top"/>
    </xf>
    <xf numFmtId="0" fontId="0" fillId="20" borderId="25" xfId="0" applyFill="1" applyBorder="1" applyAlignment="1">
      <alignment vertical="top"/>
    </xf>
    <xf numFmtId="0" fontId="3" fillId="20" borderId="27" xfId="13" applyFill="1" applyBorder="1" applyAlignment="1">
      <alignment vertical="top"/>
    </xf>
    <xf numFmtId="0" fontId="3" fillId="20" borderId="28" xfId="13" applyFill="1" applyBorder="1" applyAlignment="1">
      <alignment vertical="top"/>
    </xf>
    <xf numFmtId="0" fontId="12" fillId="22" borderId="21" xfId="13" applyFont="1" applyFill="1" applyBorder="1" applyAlignment="1">
      <alignment vertical="top"/>
    </xf>
    <xf numFmtId="0" fontId="12" fillId="22" borderId="22" xfId="13" applyFont="1" applyFill="1" applyBorder="1" applyAlignment="1">
      <alignment vertical="top"/>
    </xf>
    <xf numFmtId="167" fontId="0" fillId="22" borderId="25" xfId="0" applyNumberFormat="1" applyFill="1" applyBorder="1" applyAlignment="1">
      <alignment horizontal="right" vertical="center"/>
    </xf>
    <xf numFmtId="0" fontId="3" fillId="22" borderId="25" xfId="13" applyFill="1" applyBorder="1"/>
    <xf numFmtId="0" fontId="12" fillId="23" borderId="37" xfId="13" applyFont="1" applyFill="1" applyBorder="1" applyAlignment="1">
      <alignment vertical="top"/>
    </xf>
    <xf numFmtId="0" fontId="12" fillId="23" borderId="38" xfId="13" applyFont="1" applyFill="1" applyBorder="1" applyAlignment="1">
      <alignment vertical="top"/>
    </xf>
    <xf numFmtId="167" fontId="0" fillId="23" borderId="13" xfId="0" applyNumberFormat="1" applyFill="1" applyBorder="1" applyAlignment="1">
      <alignment horizontal="right" vertical="center"/>
    </xf>
    <xf numFmtId="0" fontId="3" fillId="23" borderId="39" xfId="13" applyFill="1" applyBorder="1"/>
    <xf numFmtId="0" fontId="12" fillId="24" borderId="31" xfId="13" applyFont="1" applyFill="1" applyBorder="1" applyAlignment="1">
      <alignment horizontal="right" vertical="center"/>
    </xf>
    <xf numFmtId="167" fontId="12" fillId="24" borderId="26" xfId="13" applyNumberFormat="1" applyFont="1" applyFill="1" applyBorder="1"/>
    <xf numFmtId="0" fontId="12" fillId="24" borderId="16" xfId="0" applyFont="1" applyFill="1" applyBorder="1" applyAlignment="1">
      <alignment vertical="top"/>
    </xf>
    <xf numFmtId="167" fontId="12" fillId="24" borderId="13" xfId="0" applyNumberFormat="1" applyFont="1" applyFill="1" applyBorder="1" applyAlignment="1">
      <alignment horizontal="right" vertical="center"/>
    </xf>
    <xf numFmtId="0" fontId="3" fillId="25" borderId="24" xfId="13" applyFill="1" applyBorder="1" applyAlignment="1">
      <alignment vertical="top"/>
    </xf>
    <xf numFmtId="0" fontId="3" fillId="25" borderId="25" xfId="13" applyFill="1" applyBorder="1" applyAlignment="1">
      <alignment vertical="top"/>
    </xf>
    <xf numFmtId="167" fontId="0" fillId="25" borderId="0" xfId="0" applyNumberFormat="1" applyFill="1" applyAlignment="1">
      <alignment horizontal="right" vertical="center"/>
    </xf>
    <xf numFmtId="0" fontId="3" fillId="25" borderId="26" xfId="13" applyFill="1" applyBorder="1"/>
    <xf numFmtId="167" fontId="0" fillId="26" borderId="0" xfId="0" applyNumberFormat="1" applyFill="1" applyAlignment="1">
      <alignment horizontal="right" vertical="center"/>
    </xf>
    <xf numFmtId="0" fontId="3" fillId="26" borderId="34" xfId="13" applyFill="1" applyBorder="1"/>
    <xf numFmtId="0" fontId="0" fillId="27" borderId="0" xfId="0" applyFill="1" applyAlignment="1">
      <alignment vertical="top"/>
    </xf>
    <xf numFmtId="167" fontId="0" fillId="27" borderId="33" xfId="0" applyNumberFormat="1" applyFill="1" applyBorder="1" applyAlignment="1">
      <alignment horizontal="right" vertical="center"/>
    </xf>
    <xf numFmtId="0" fontId="0" fillId="27" borderId="34" xfId="0" applyFill="1" applyBorder="1"/>
    <xf numFmtId="0" fontId="28" fillId="29" borderId="21" xfId="13" applyFont="1" applyFill="1" applyBorder="1" applyAlignment="1">
      <alignment vertical="top"/>
    </xf>
    <xf numFmtId="0" fontId="28" fillId="29" borderId="22" xfId="13" applyFont="1" applyFill="1" applyBorder="1" applyAlignment="1">
      <alignment vertical="top"/>
    </xf>
    <xf numFmtId="167" fontId="28" fillId="29" borderId="22" xfId="0" applyNumberFormat="1" applyFont="1" applyFill="1" applyBorder="1" applyAlignment="1">
      <alignment horizontal="right" vertical="center"/>
    </xf>
    <xf numFmtId="0" fontId="17" fillId="29" borderId="23" xfId="13" applyFont="1" applyFill="1" applyBorder="1"/>
    <xf numFmtId="0" fontId="3" fillId="30" borderId="24" xfId="13" applyFill="1" applyBorder="1" applyAlignment="1">
      <alignment vertical="top"/>
    </xf>
    <xf numFmtId="0" fontId="3" fillId="30" borderId="25" xfId="13" applyFill="1" applyBorder="1" applyAlignment="1">
      <alignment vertical="top"/>
    </xf>
    <xf numFmtId="167" fontId="0" fillId="30" borderId="0" xfId="0" applyNumberFormat="1" applyFill="1" applyBorder="1" applyAlignment="1">
      <alignment horizontal="right" vertical="center"/>
    </xf>
    <xf numFmtId="0" fontId="3" fillId="30" borderId="26" xfId="13" applyFill="1" applyBorder="1"/>
    <xf numFmtId="0" fontId="3" fillId="31" borderId="24" xfId="13" applyFill="1" applyBorder="1" applyAlignment="1">
      <alignment vertical="top"/>
    </xf>
    <xf numFmtId="0" fontId="3" fillId="31" borderId="33" xfId="13" applyFill="1" applyBorder="1" applyAlignment="1">
      <alignment vertical="top"/>
    </xf>
    <xf numFmtId="167" fontId="0" fillId="31" borderId="0" xfId="0" applyNumberFormat="1" applyFill="1" applyBorder="1" applyAlignment="1">
      <alignment horizontal="right" vertical="center"/>
    </xf>
    <xf numFmtId="0" fontId="3" fillId="31" borderId="34" xfId="13" applyFill="1" applyBorder="1"/>
    <xf numFmtId="0" fontId="3" fillId="32" borderId="24" xfId="13" applyFill="1" applyBorder="1" applyAlignment="1">
      <alignment vertical="top"/>
    </xf>
    <xf numFmtId="0" fontId="3" fillId="32" borderId="25" xfId="13" applyFill="1" applyBorder="1" applyAlignment="1">
      <alignment vertical="top"/>
    </xf>
    <xf numFmtId="167" fontId="0" fillId="32" borderId="0" xfId="0" applyNumberFormat="1" applyFill="1" applyAlignment="1">
      <alignment horizontal="right" vertical="center"/>
    </xf>
    <xf numFmtId="0" fontId="3" fillId="32" borderId="26" xfId="13" applyFill="1" applyBorder="1"/>
    <xf numFmtId="0" fontId="3" fillId="32" borderId="12" xfId="13" applyFill="1" applyBorder="1"/>
    <xf numFmtId="0" fontId="0" fillId="19" borderId="27" xfId="0" applyFill="1" applyBorder="1" applyAlignment="1">
      <alignment vertical="top"/>
    </xf>
    <xf numFmtId="0" fontId="0" fillId="19" borderId="28" xfId="0" applyFill="1" applyBorder="1" applyAlignment="1">
      <alignment vertical="top"/>
    </xf>
    <xf numFmtId="0" fontId="0" fillId="19" borderId="6" xfId="0" applyFill="1" applyBorder="1" applyAlignment="1">
      <alignment vertical="top"/>
    </xf>
    <xf numFmtId="0" fontId="12" fillId="19" borderId="28" xfId="0" applyFont="1" applyFill="1" applyBorder="1" applyAlignment="1">
      <alignment vertical="top"/>
    </xf>
    <xf numFmtId="0" fontId="0" fillId="19" borderId="24" xfId="0" applyFill="1" applyBorder="1" applyAlignment="1">
      <alignment vertical="top"/>
    </xf>
    <xf numFmtId="0" fontId="0" fillId="19" borderId="25" xfId="0" applyFill="1" applyBorder="1" applyAlignment="1">
      <alignment vertical="top"/>
    </xf>
    <xf numFmtId="0" fontId="0" fillId="24" borderId="13" xfId="0" applyFill="1" applyBorder="1"/>
    <xf numFmtId="0" fontId="12" fillId="0" borderId="30" xfId="13" applyFont="1" applyFill="1" applyBorder="1" applyAlignment="1">
      <alignment vertical="top"/>
    </xf>
    <xf numFmtId="0" fontId="12" fillId="0" borderId="31" xfId="13" applyFont="1" applyFill="1" applyBorder="1" applyAlignment="1">
      <alignment vertical="top"/>
    </xf>
    <xf numFmtId="167" fontId="0" fillId="0" borderId="45" xfId="0" applyNumberFormat="1" applyFill="1" applyBorder="1" applyAlignment="1">
      <alignment horizontal="right" vertical="center"/>
    </xf>
    <xf numFmtId="0" fontId="26" fillId="0" borderId="25" xfId="13" applyFont="1" applyBorder="1" applyAlignment="1">
      <alignment vertical="top"/>
    </xf>
    <xf numFmtId="0" fontId="3" fillId="0" borderId="25" xfId="13" applyFont="1" applyBorder="1" applyAlignment="1">
      <alignment vertical="top"/>
    </xf>
    <xf numFmtId="0" fontId="8" fillId="0" borderId="25" xfId="13" applyFont="1" applyBorder="1"/>
    <xf numFmtId="0" fontId="3" fillId="0" borderId="25" xfId="13" applyFont="1" applyBorder="1"/>
    <xf numFmtId="167" fontId="12" fillId="0" borderId="25" xfId="13" applyNumberFormat="1" applyFont="1" applyBorder="1" applyAlignment="1">
      <alignment horizontal="right" vertical="center"/>
    </xf>
    <xf numFmtId="167" fontId="12" fillId="0" borderId="25" xfId="0" applyNumberFormat="1" applyFont="1" applyBorder="1" applyAlignment="1">
      <alignment vertical="top"/>
    </xf>
    <xf numFmtId="167" fontId="3" fillId="0" borderId="25" xfId="0" applyNumberFormat="1" applyFont="1" applyBorder="1" applyAlignment="1">
      <alignment horizontal="center" vertical="top"/>
    </xf>
    <xf numFmtId="167" fontId="3" fillId="0" borderId="25" xfId="0" applyNumberFormat="1" applyFont="1" applyBorder="1" applyAlignment="1">
      <alignment horizontal="right" vertical="center"/>
    </xf>
    <xf numFmtId="167" fontId="3" fillId="0" borderId="25" xfId="0" applyNumberFormat="1" applyFont="1" applyFill="1" applyBorder="1" applyAlignment="1">
      <alignment vertical="top"/>
    </xf>
    <xf numFmtId="167" fontId="3" fillId="17" borderId="25" xfId="0" applyNumberFormat="1" applyFont="1" applyFill="1" applyBorder="1" applyAlignment="1">
      <alignment horizontal="right" vertical="center"/>
    </xf>
    <xf numFmtId="0" fontId="3" fillId="17" borderId="25" xfId="13" applyFont="1" applyFill="1" applyBorder="1"/>
    <xf numFmtId="167" fontId="12" fillId="16" borderId="25" xfId="13" applyNumberFormat="1" applyFont="1" applyFill="1" applyBorder="1" applyAlignment="1">
      <alignment horizontal="right" vertical="center"/>
    </xf>
    <xf numFmtId="0" fontId="12" fillId="16" borderId="25" xfId="13" applyFont="1" applyFill="1" applyBorder="1"/>
    <xf numFmtId="0" fontId="12" fillId="16" borderId="25" xfId="13" applyFont="1" applyFill="1" applyBorder="1" applyAlignment="1">
      <alignment horizontal="center"/>
    </xf>
    <xf numFmtId="0" fontId="3" fillId="7" borderId="25" xfId="13" applyFont="1" applyFill="1" applyBorder="1" applyAlignment="1">
      <alignment vertical="top"/>
    </xf>
    <xf numFmtId="167" fontId="3" fillId="7" borderId="25" xfId="0" applyNumberFormat="1" applyFont="1" applyFill="1" applyBorder="1" applyAlignment="1">
      <alignment horizontal="right" vertical="center"/>
    </xf>
    <xf numFmtId="0" fontId="3" fillId="7" borderId="25" xfId="13" applyFill="1" applyBorder="1"/>
    <xf numFmtId="0" fontId="3" fillId="29" borderId="25" xfId="13" applyFont="1" applyFill="1" applyBorder="1" applyAlignment="1">
      <alignment vertical="top"/>
    </xf>
    <xf numFmtId="167" fontId="3" fillId="29" borderId="25" xfId="0" applyNumberFormat="1" applyFont="1" applyFill="1" applyBorder="1" applyAlignment="1">
      <alignment horizontal="right" vertical="center"/>
    </xf>
    <xf numFmtId="0" fontId="3" fillId="29" borderId="25" xfId="13" applyFill="1" applyBorder="1"/>
    <xf numFmtId="3" fontId="28" fillId="24" borderId="31" xfId="13" applyNumberFormat="1" applyFont="1" applyFill="1" applyBorder="1"/>
    <xf numFmtId="164" fontId="7" fillId="0" borderId="0" xfId="13" applyNumberFormat="1" applyFont="1" applyBorder="1" applyAlignment="1">
      <alignment vertical="center" wrapText="1"/>
    </xf>
    <xf numFmtId="164" fontId="8" fillId="0" borderId="5" xfId="7" applyNumberFormat="1" applyFont="1" applyBorder="1" applyAlignment="1">
      <alignment vertical="center" wrapText="1"/>
    </xf>
    <xf numFmtId="0" fontId="9" fillId="0" borderId="4" xfId="13" applyFont="1" applyBorder="1" applyAlignment="1">
      <alignment horizontal="left" vertical="center" wrapText="1"/>
    </xf>
    <xf numFmtId="0" fontId="9" fillId="0" borderId="0" xfId="13" applyFont="1" applyBorder="1" applyAlignment="1">
      <alignment horizontal="right" vertical="center" wrapText="1"/>
    </xf>
    <xf numFmtId="0" fontId="9" fillId="0" borderId="0" xfId="13" applyFont="1" applyBorder="1" applyAlignment="1">
      <alignment horizontal="right" wrapText="1"/>
    </xf>
    <xf numFmtId="164" fontId="9" fillId="0" borderId="5" xfId="13" applyNumberFormat="1" applyFont="1" applyBorder="1" applyAlignment="1">
      <alignment vertical="center" wrapText="1"/>
    </xf>
    <xf numFmtId="0" fontId="9" fillId="0" borderId="0" xfId="13" applyFont="1" applyBorder="1" applyAlignment="1">
      <alignment horizontal="right" vertical="center"/>
    </xf>
    <xf numFmtId="164" fontId="9" fillId="0" borderId="0" xfId="13" applyNumberFormat="1" applyFont="1" applyBorder="1" applyAlignment="1">
      <alignment vertical="center" wrapText="1"/>
    </xf>
    <xf numFmtId="164" fontId="7" fillId="14" borderId="5" xfId="7" applyNumberFormat="1" applyFont="1" applyFill="1" applyBorder="1" applyAlignment="1">
      <alignment horizontal="justify" vertical="center"/>
    </xf>
    <xf numFmtId="0" fontId="3" fillId="0" borderId="7" xfId="13" applyBorder="1"/>
    <xf numFmtId="164" fontId="29" fillId="0" borderId="8" xfId="13" applyNumberFormat="1" applyFont="1" applyBorder="1"/>
    <xf numFmtId="0" fontId="12" fillId="0" borderId="0" xfId="13" applyFont="1" applyBorder="1"/>
    <xf numFmtId="0" fontId="4" fillId="0" borderId="0" xfId="13" applyFont="1" applyBorder="1" applyAlignment="1">
      <alignment vertical="center"/>
    </xf>
    <xf numFmtId="0" fontId="12" fillId="0" borderId="5" xfId="13" applyFont="1" applyBorder="1"/>
    <xf numFmtId="0" fontId="4" fillId="0" borderId="4" xfId="13" applyFont="1" applyBorder="1" applyAlignment="1">
      <alignment horizontal="center" vertical="top"/>
    </xf>
    <xf numFmtId="0" fontId="4" fillId="0" borderId="0" xfId="13" applyFont="1" applyBorder="1" applyAlignment="1">
      <alignment horizontal="center" vertical="top"/>
    </xf>
    <xf numFmtId="0" fontId="12" fillId="0" borderId="7" xfId="13" applyFont="1" applyBorder="1"/>
    <xf numFmtId="0" fontId="9" fillId="0" borderId="1" xfId="13" applyFont="1" applyBorder="1" applyAlignment="1">
      <alignment horizontal="left" vertical="center" wrapText="1"/>
    </xf>
    <xf numFmtId="0" fontId="9" fillId="0" borderId="2" xfId="13" applyFont="1" applyBorder="1" applyAlignment="1">
      <alignment horizontal="right" vertical="center" wrapText="1"/>
    </xf>
    <xf numFmtId="164" fontId="7" fillId="0" borderId="2" xfId="13" applyNumberFormat="1" applyFont="1" applyBorder="1" applyAlignment="1">
      <alignment vertical="center" wrapText="1"/>
    </xf>
    <xf numFmtId="164" fontId="8" fillId="0" borderId="3" xfId="7" applyNumberFormat="1" applyFont="1" applyBorder="1" applyAlignment="1">
      <alignment vertical="center" wrapText="1"/>
    </xf>
    <xf numFmtId="0" fontId="5" fillId="0" borderId="15" xfId="13" applyFont="1" applyFill="1" applyBorder="1" applyAlignment="1">
      <alignment horizontal="left"/>
    </xf>
    <xf numFmtId="0" fontId="5" fillId="0" borderId="0" xfId="13" applyFont="1" applyFill="1" applyBorder="1" applyAlignment="1">
      <alignment horizontal="left"/>
    </xf>
    <xf numFmtId="0" fontId="3" fillId="0" borderId="5" xfId="13" applyFill="1" applyBorder="1"/>
    <xf numFmtId="0" fontId="3" fillId="0" borderId="11" xfId="13" applyFill="1" applyBorder="1"/>
    <xf numFmtId="165" fontId="21" fillId="0" borderId="11" xfId="13" applyNumberFormat="1" applyFont="1" applyFill="1" applyBorder="1"/>
    <xf numFmtId="165" fontId="6" fillId="0" borderId="11" xfId="13" applyNumberFormat="1" applyFont="1" applyFill="1" applyBorder="1"/>
    <xf numFmtId="165" fontId="5" fillId="0" borderId="5" xfId="13" applyNumberFormat="1" applyFont="1" applyFill="1" applyBorder="1" applyAlignment="1">
      <alignment horizontal="center"/>
    </xf>
    <xf numFmtId="165" fontId="6" fillId="0" borderId="4" xfId="13" applyNumberFormat="1" applyFont="1" applyFill="1" applyBorder="1" applyAlignment="1">
      <alignment vertical="top"/>
    </xf>
    <xf numFmtId="0" fontId="3" fillId="0" borderId="2" xfId="2" applyBorder="1" applyAlignment="1"/>
    <xf numFmtId="0" fontId="9" fillId="0" borderId="4" xfId="13" applyFont="1" applyBorder="1"/>
    <xf numFmtId="166" fontId="3" fillId="0" borderId="0" xfId="2" applyNumberFormat="1"/>
    <xf numFmtId="0" fontId="30" fillId="0" borderId="25" xfId="13" applyFont="1" applyFill="1" applyBorder="1" applyAlignment="1">
      <alignment horizontal="left" vertical="center" wrapText="1"/>
    </xf>
    <xf numFmtId="0" fontId="31" fillId="0" borderId="25" xfId="2" applyFont="1" applyFill="1" applyBorder="1" applyAlignment="1">
      <alignment horizontal="right"/>
    </xf>
    <xf numFmtId="166" fontId="31" fillId="0" borderId="25" xfId="1" applyFont="1" applyFill="1" applyBorder="1"/>
    <xf numFmtId="0" fontId="30" fillId="0" borderId="25" xfId="13" applyFont="1" applyFill="1" applyBorder="1" applyAlignment="1">
      <alignment horizontal="right" vertical="center" wrapText="1"/>
    </xf>
    <xf numFmtId="166" fontId="30" fillId="0" borderId="25" xfId="1" applyFont="1" applyFill="1" applyBorder="1" applyAlignment="1">
      <alignment vertical="center" wrapText="1"/>
    </xf>
    <xf numFmtId="0" fontId="30" fillId="0" borderId="25" xfId="13" applyFont="1" applyFill="1" applyBorder="1" applyAlignment="1">
      <alignment horizontal="right" vertical="center"/>
    </xf>
    <xf numFmtId="0" fontId="31" fillId="0" borderId="25" xfId="13" applyFont="1" applyFill="1" applyBorder="1" applyAlignment="1">
      <alignment vertical="center" wrapText="1"/>
    </xf>
    <xf numFmtId="0" fontId="33" fillId="0" borderId="25" xfId="13" applyFont="1" applyFill="1" applyBorder="1" applyAlignment="1">
      <alignment horizontal="left" vertical="center" wrapText="1"/>
    </xf>
    <xf numFmtId="0" fontId="33" fillId="0" borderId="25" xfId="2" applyFont="1" applyFill="1" applyBorder="1" applyAlignment="1">
      <alignment horizontal="right"/>
    </xf>
    <xf numFmtId="166" fontId="33" fillId="0" borderId="25" xfId="1" applyFont="1" applyFill="1" applyBorder="1"/>
    <xf numFmtId="0" fontId="31" fillId="0" borderId="25" xfId="2" applyFont="1" applyFill="1" applyBorder="1" applyAlignment="1">
      <alignment horizontal="right" vertical="center" wrapText="1"/>
    </xf>
    <xf numFmtId="0" fontId="4" fillId="33" borderId="8" xfId="2" applyFont="1" applyFill="1" applyBorder="1" applyAlignment="1">
      <alignment horizontal="center" vertical="center"/>
    </xf>
    <xf numFmtId="0" fontId="4" fillId="33" borderId="8" xfId="2" applyFont="1" applyFill="1" applyBorder="1" applyAlignment="1">
      <alignment horizontal="center" vertical="center" wrapText="1"/>
    </xf>
    <xf numFmtId="0" fontId="4" fillId="33" borderId="10" xfId="2" applyFont="1" applyFill="1" applyBorder="1" applyAlignment="1">
      <alignment horizontal="center" vertical="center" wrapText="1"/>
    </xf>
    <xf numFmtId="0" fontId="4" fillId="33" borderId="8" xfId="2" applyFont="1" applyFill="1" applyBorder="1" applyAlignment="1">
      <alignment horizontal="center"/>
    </xf>
    <xf numFmtId="0" fontId="4" fillId="33" borderId="5" xfId="2" applyFont="1" applyFill="1" applyBorder="1" applyAlignment="1">
      <alignment horizontal="center"/>
    </xf>
    <xf numFmtId="0" fontId="4" fillId="33" borderId="8" xfId="2" applyFont="1" applyFill="1" applyBorder="1" applyAlignment="1">
      <alignment horizontal="center" wrapText="1"/>
    </xf>
    <xf numFmtId="0" fontId="4" fillId="33" borderId="10" xfId="2" applyFont="1" applyFill="1" applyBorder="1" applyAlignment="1">
      <alignment horizontal="center" wrapText="1"/>
    </xf>
    <xf numFmtId="165" fontId="18" fillId="33" borderId="11" xfId="13" applyNumberFormat="1" applyFont="1" applyFill="1" applyBorder="1"/>
    <xf numFmtId="165" fontId="18" fillId="33" borderId="4" xfId="13" applyNumberFormat="1" applyFont="1" applyFill="1" applyBorder="1"/>
    <xf numFmtId="165" fontId="4" fillId="33" borderId="11" xfId="13" applyNumberFormat="1" applyFont="1" applyFill="1" applyBorder="1" applyAlignment="1">
      <alignment horizontal="center"/>
    </xf>
    <xf numFmtId="165" fontId="4" fillId="33" borderId="5" xfId="13" applyNumberFormat="1" applyFont="1" applyFill="1" applyBorder="1" applyAlignment="1">
      <alignment horizontal="center"/>
    </xf>
    <xf numFmtId="165" fontId="4" fillId="33" borderId="4" xfId="13" applyNumberFormat="1" applyFont="1" applyFill="1" applyBorder="1" applyAlignment="1">
      <alignment horizontal="center"/>
    </xf>
    <xf numFmtId="0" fontId="4" fillId="33" borderId="4" xfId="13" applyFont="1" applyFill="1" applyBorder="1" applyAlignment="1">
      <alignment horizontal="left"/>
    </xf>
    <xf numFmtId="0" fontId="4" fillId="33" borderId="0" xfId="13" applyFont="1" applyFill="1" applyBorder="1" applyAlignment="1">
      <alignment horizontal="left"/>
    </xf>
    <xf numFmtId="0" fontId="12" fillId="33" borderId="0" xfId="13" applyFont="1" applyFill="1" applyBorder="1"/>
    <xf numFmtId="0" fontId="4" fillId="33" borderId="14" xfId="13" applyFont="1" applyFill="1" applyBorder="1" applyAlignment="1">
      <alignment horizontal="left"/>
    </xf>
    <xf numFmtId="0" fontId="12" fillId="33" borderId="5" xfId="13" applyFont="1" applyFill="1" applyBorder="1"/>
    <xf numFmtId="165" fontId="20" fillId="33" borderId="11" xfId="13" applyNumberFormat="1" applyFont="1" applyFill="1" applyBorder="1" applyAlignment="1">
      <alignment vertical="top"/>
    </xf>
    <xf numFmtId="165" fontId="18" fillId="33" borderId="11" xfId="13" applyNumberFormat="1" applyFont="1" applyFill="1" applyBorder="1" applyAlignment="1">
      <alignment horizontal="center"/>
    </xf>
    <xf numFmtId="165" fontId="18" fillId="33" borderId="11" xfId="13" applyNumberFormat="1" applyFont="1" applyFill="1" applyBorder="1" applyAlignment="1">
      <alignment vertical="center"/>
    </xf>
    <xf numFmtId="165" fontId="4" fillId="33" borderId="11" xfId="13" applyNumberFormat="1" applyFont="1" applyFill="1" applyBorder="1" applyAlignment="1"/>
    <xf numFmtId="0" fontId="9" fillId="2" borderId="0" xfId="13" applyFont="1" applyFill="1" applyBorder="1" applyAlignment="1">
      <alignment horizontal="right" vertical="center"/>
    </xf>
    <xf numFmtId="164" fontId="9" fillId="2" borderId="0" xfId="13" applyNumberFormat="1" applyFont="1" applyFill="1" applyBorder="1" applyAlignment="1">
      <alignment vertical="center" wrapText="1"/>
    </xf>
    <xf numFmtId="0" fontId="9" fillId="0" borderId="4" xfId="13" applyFont="1" applyFill="1" applyBorder="1" applyAlignment="1">
      <alignment horizontal="left" vertical="center" wrapText="1"/>
    </xf>
    <xf numFmtId="0" fontId="9" fillId="0" borderId="0" xfId="13" applyFont="1" applyFill="1" applyBorder="1" applyAlignment="1">
      <alignment horizontal="right" vertical="center"/>
    </xf>
    <xf numFmtId="164" fontId="9" fillId="0" borderId="0" xfId="13" applyNumberFormat="1" applyFont="1" applyFill="1" applyBorder="1" applyAlignment="1">
      <alignment vertical="center" wrapText="1"/>
    </xf>
    <xf numFmtId="0" fontId="8" fillId="2" borderId="4" xfId="13" applyFont="1" applyFill="1" applyBorder="1" applyAlignment="1">
      <alignment vertical="center" wrapText="1"/>
    </xf>
    <xf numFmtId="167" fontId="35" fillId="2" borderId="0" xfId="16" applyNumberFormat="1" applyFont="1" applyFill="1">
      <alignment vertical="top"/>
    </xf>
    <xf numFmtId="167" fontId="34" fillId="34" borderId="0" xfId="16" applyNumberFormat="1" applyFill="1">
      <alignment vertical="top"/>
    </xf>
    <xf numFmtId="167" fontId="35" fillId="18" borderId="0" xfId="16" applyNumberFormat="1" applyFont="1" applyFill="1">
      <alignment vertical="top"/>
    </xf>
    <xf numFmtId="0" fontId="34" fillId="35" borderId="0" xfId="16" applyFill="1">
      <alignment vertical="top"/>
    </xf>
    <xf numFmtId="167" fontId="34" fillId="35" borderId="0" xfId="16" applyNumberFormat="1" applyFill="1">
      <alignment vertical="top"/>
    </xf>
    <xf numFmtId="167" fontId="35" fillId="36" borderId="0" xfId="16" applyNumberFormat="1" applyFont="1" applyFill="1">
      <alignment vertical="top"/>
    </xf>
    <xf numFmtId="167" fontId="34" fillId="37" borderId="0" xfId="16" applyNumberFormat="1" applyFill="1">
      <alignment vertical="top"/>
    </xf>
    <xf numFmtId="167" fontId="35" fillId="38" borderId="0" xfId="16" applyNumberFormat="1" applyFont="1" applyFill="1">
      <alignment vertical="top"/>
    </xf>
    <xf numFmtId="167" fontId="34" fillId="39" borderId="0" xfId="16" applyNumberFormat="1" applyFill="1">
      <alignment vertical="top"/>
    </xf>
    <xf numFmtId="167" fontId="35" fillId="10" borderId="0" xfId="16" applyNumberFormat="1" applyFont="1" applyFill="1">
      <alignment vertical="top"/>
    </xf>
    <xf numFmtId="0" fontId="34" fillId="32" borderId="0" xfId="16" applyFill="1">
      <alignment vertical="top"/>
    </xf>
    <xf numFmtId="167" fontId="34" fillId="32" borderId="0" xfId="16" applyNumberFormat="1" applyFill="1">
      <alignment vertical="top"/>
    </xf>
    <xf numFmtId="167" fontId="34" fillId="40" borderId="0" xfId="16" applyNumberFormat="1" applyFill="1">
      <alignment vertical="top"/>
    </xf>
    <xf numFmtId="167" fontId="34" fillId="15" borderId="0" xfId="16" applyNumberFormat="1" applyFill="1">
      <alignment vertical="top"/>
    </xf>
    <xf numFmtId="0" fontId="0" fillId="0" borderId="0" xfId="0" applyFill="1" applyBorder="1" applyAlignment="1">
      <alignment vertical="top"/>
    </xf>
    <xf numFmtId="0" fontId="0" fillId="0" borderId="0" xfId="0" applyFill="1" applyBorder="1"/>
    <xf numFmtId="0" fontId="34" fillId="0" borderId="0" xfId="16" applyFill="1">
      <alignment vertical="top"/>
    </xf>
    <xf numFmtId="167" fontId="34" fillId="0" borderId="0" xfId="16" applyNumberFormat="1" applyFill="1">
      <alignment vertical="top"/>
    </xf>
    <xf numFmtId="0" fontId="17" fillId="28" borderId="24" xfId="13" applyFont="1" applyFill="1" applyBorder="1" applyAlignment="1">
      <alignment vertical="top"/>
    </xf>
    <xf numFmtId="0" fontId="17" fillId="28" borderId="25" xfId="13" applyFont="1" applyFill="1" applyBorder="1" applyAlignment="1">
      <alignment vertical="top"/>
    </xf>
    <xf numFmtId="167" fontId="28" fillId="28" borderId="1" xfId="13" applyNumberFormat="1" applyFont="1" applyFill="1" applyBorder="1"/>
    <xf numFmtId="0" fontId="28" fillId="28" borderId="3" xfId="13" applyFont="1" applyFill="1" applyBorder="1"/>
    <xf numFmtId="0" fontId="17" fillId="28" borderId="34" xfId="0" applyFont="1" applyFill="1" applyBorder="1"/>
    <xf numFmtId="0" fontId="17" fillId="28" borderId="0" xfId="13" applyFont="1" applyFill="1"/>
    <xf numFmtId="167" fontId="3" fillId="13" borderId="0" xfId="0" applyNumberFormat="1" applyFont="1" applyFill="1" applyAlignment="1">
      <alignment vertical="top"/>
    </xf>
    <xf numFmtId="167" fontId="28" fillId="28" borderId="33" xfId="0" applyNumberFormat="1" applyFont="1" applyFill="1" applyBorder="1" applyAlignment="1">
      <alignment horizontal="right" vertical="center"/>
    </xf>
    <xf numFmtId="0" fontId="0" fillId="13" borderId="1" xfId="0" applyFill="1" applyBorder="1" applyAlignment="1">
      <alignment vertical="top"/>
    </xf>
    <xf numFmtId="0" fontId="0" fillId="13" borderId="2" xfId="0" applyFill="1" applyBorder="1" applyAlignment="1">
      <alignment vertical="top"/>
    </xf>
    <xf numFmtId="167" fontId="0" fillId="13" borderId="2" xfId="0" applyNumberFormat="1" applyFill="1" applyBorder="1" applyAlignment="1">
      <alignment vertical="top"/>
    </xf>
    <xf numFmtId="0" fontId="3" fillId="11" borderId="6" xfId="0" applyFont="1" applyFill="1" applyBorder="1" applyAlignment="1">
      <alignment vertical="top"/>
    </xf>
    <xf numFmtId="0" fontId="0" fillId="11" borderId="7" xfId="0" applyFill="1" applyBorder="1" applyAlignment="1">
      <alignment vertical="top"/>
    </xf>
    <xf numFmtId="167" fontId="0" fillId="11" borderId="7" xfId="0" applyNumberFormat="1" applyFill="1" applyBorder="1" applyAlignment="1">
      <alignment vertical="top"/>
    </xf>
    <xf numFmtId="0" fontId="10" fillId="0" borderId="0" xfId="13" applyFont="1" applyFill="1" applyBorder="1"/>
    <xf numFmtId="0" fontId="3" fillId="10" borderId="0" xfId="0" applyFont="1" applyFill="1" applyAlignment="1">
      <alignment vertical="top"/>
    </xf>
    <xf numFmtId="0" fontId="3" fillId="0" borderId="0" xfId="0" applyFont="1" applyFill="1" applyAlignment="1">
      <alignment vertical="top"/>
    </xf>
    <xf numFmtId="0" fontId="3" fillId="0" borderId="0" xfId="0" applyFont="1" applyFill="1" applyBorder="1" applyAlignment="1">
      <alignment vertical="top"/>
    </xf>
    <xf numFmtId="167" fontId="0" fillId="0" borderId="0" xfId="0" applyNumberFormat="1" applyFill="1" applyBorder="1" applyAlignment="1">
      <alignment vertical="top"/>
    </xf>
    <xf numFmtId="0" fontId="12" fillId="0" borderId="0" xfId="0" applyFont="1" applyFill="1" applyBorder="1" applyAlignment="1">
      <alignment horizontal="center" wrapText="1"/>
    </xf>
    <xf numFmtId="0" fontId="0" fillId="41" borderId="0" xfId="0" applyFill="1" applyAlignment="1">
      <alignment vertical="top"/>
    </xf>
    <xf numFmtId="167" fontId="0" fillId="41" borderId="0" xfId="0" applyNumberFormat="1" applyFill="1"/>
    <xf numFmtId="0" fontId="3" fillId="26" borderId="35" xfId="13" applyFill="1" applyBorder="1" applyAlignment="1">
      <alignment vertical="top"/>
    </xf>
    <xf numFmtId="0" fontId="3" fillId="26" borderId="33" xfId="13" applyFill="1" applyBorder="1" applyAlignment="1">
      <alignment vertical="top"/>
    </xf>
    <xf numFmtId="0" fontId="0" fillId="28" borderId="6" xfId="0" applyFill="1" applyBorder="1" applyAlignment="1">
      <alignment vertical="top"/>
    </xf>
    <xf numFmtId="0" fontId="3" fillId="28" borderId="7" xfId="0" applyFont="1" applyFill="1" applyBorder="1" applyAlignment="1">
      <alignment vertical="top"/>
    </xf>
    <xf numFmtId="167" fontId="0" fillId="28" borderId="31" xfId="0" applyNumberFormat="1" applyFill="1" applyBorder="1" applyAlignment="1">
      <alignment horizontal="right" vertical="center"/>
    </xf>
    <xf numFmtId="0" fontId="0" fillId="28" borderId="31" xfId="0" applyFill="1" applyBorder="1"/>
    <xf numFmtId="0" fontId="34" fillId="20" borderId="25" xfId="16" applyFill="1" applyBorder="1">
      <alignment vertical="top"/>
    </xf>
    <xf numFmtId="167" fontId="34" fillId="20" borderId="25" xfId="16" applyNumberFormat="1" applyFill="1" applyBorder="1">
      <alignment vertical="top"/>
    </xf>
    <xf numFmtId="0" fontId="3" fillId="20" borderId="25" xfId="13" applyFill="1" applyBorder="1"/>
    <xf numFmtId="0" fontId="34" fillId="20" borderId="0" xfId="16" applyFill="1">
      <alignment vertical="top"/>
    </xf>
    <xf numFmtId="167" fontId="34" fillId="20" borderId="0" xfId="16" applyNumberFormat="1" applyFill="1">
      <alignment vertical="top"/>
    </xf>
    <xf numFmtId="0" fontId="0" fillId="20" borderId="34" xfId="0" applyFill="1" applyBorder="1"/>
    <xf numFmtId="165" fontId="5" fillId="20" borderId="11" xfId="13" applyNumberFormat="1" applyFont="1" applyFill="1" applyBorder="1" applyAlignment="1">
      <alignment horizontal="center"/>
    </xf>
    <xf numFmtId="165" fontId="5" fillId="20" borderId="4" xfId="13" applyNumberFormat="1" applyFont="1" applyFill="1" applyBorder="1" applyAlignment="1">
      <alignment horizontal="center"/>
    </xf>
    <xf numFmtId="170" fontId="3" fillId="0" borderId="0" xfId="13" applyNumberFormat="1"/>
    <xf numFmtId="0" fontId="6" fillId="0" borderId="25" xfId="13" applyFont="1" applyBorder="1" applyAlignment="1">
      <alignment horizontal="left"/>
    </xf>
    <xf numFmtId="165" fontId="3" fillId="0" borderId="9" xfId="13" applyNumberFormat="1" applyBorder="1"/>
    <xf numFmtId="170" fontId="6" fillId="0" borderId="21" xfId="13" applyNumberFormat="1" applyFont="1" applyBorder="1"/>
    <xf numFmtId="170" fontId="6" fillId="0" borderId="24" xfId="13" applyNumberFormat="1" applyFont="1" applyBorder="1"/>
    <xf numFmtId="0" fontId="6" fillId="0" borderId="26" xfId="2" applyFont="1" applyBorder="1" applyAlignment="1">
      <alignment horizontal="left"/>
    </xf>
    <xf numFmtId="170" fontId="6" fillId="0" borderId="27" xfId="13" applyNumberFormat="1" applyFont="1" applyBorder="1"/>
    <xf numFmtId="170" fontId="32" fillId="0" borderId="24" xfId="13" applyNumberFormat="1" applyFont="1" applyBorder="1"/>
    <xf numFmtId="0" fontId="32" fillId="0" borderId="25" xfId="13" applyFont="1" applyBorder="1"/>
    <xf numFmtId="0" fontId="32" fillId="0" borderId="0" xfId="13" applyFont="1" applyBorder="1"/>
    <xf numFmtId="170" fontId="32" fillId="0" borderId="27" xfId="13" applyNumberFormat="1" applyFont="1" applyBorder="1"/>
    <xf numFmtId="165" fontId="32" fillId="0" borderId="12" xfId="13" applyNumberFormat="1" applyFont="1" applyBorder="1"/>
    <xf numFmtId="170" fontId="32" fillId="0" borderId="21" xfId="13" applyNumberFormat="1" applyFont="1" applyBorder="1"/>
    <xf numFmtId="0" fontId="32" fillId="0" borderId="26" xfId="13" applyFont="1" applyBorder="1"/>
    <xf numFmtId="0" fontId="12" fillId="0" borderId="1" xfId="0" applyFont="1" applyBorder="1" applyAlignment="1">
      <alignment horizontal="center" wrapText="1"/>
    </xf>
    <xf numFmtId="0" fontId="12" fillId="0" borderId="6" xfId="0" applyFont="1" applyBorder="1" applyAlignment="1">
      <alignment horizontal="center" wrapText="1"/>
    </xf>
    <xf numFmtId="166" fontId="32" fillId="0" borderId="25" xfId="2" applyNumberFormat="1" applyFont="1" applyBorder="1" applyAlignment="1">
      <alignment horizontal="center" vertical="center" wrapText="1"/>
    </xf>
    <xf numFmtId="0" fontId="32" fillId="0" borderId="25" xfId="2" applyFont="1" applyBorder="1" applyAlignment="1">
      <alignment horizontal="center" vertical="center" wrapText="1"/>
    </xf>
    <xf numFmtId="166" fontId="32" fillId="0" borderId="25" xfId="2" applyNumberFormat="1" applyFont="1" applyBorder="1" applyAlignment="1">
      <alignment horizontal="center" vertical="center"/>
    </xf>
    <xf numFmtId="0" fontId="4" fillId="0" borderId="4" xfId="13" applyFont="1" applyBorder="1" applyAlignment="1">
      <alignment horizontal="center" vertical="top"/>
    </xf>
    <xf numFmtId="0" fontId="4" fillId="0" borderId="0" xfId="13" applyFont="1" applyBorder="1" applyAlignment="1">
      <alignment horizontal="center" vertical="top"/>
    </xf>
    <xf numFmtId="0" fontId="13" fillId="0" borderId="4" xfId="13" applyFont="1" applyBorder="1" applyAlignment="1">
      <alignment horizontal="center"/>
    </xf>
    <xf numFmtId="0" fontId="13" fillId="0" borderId="0" xfId="13" applyFont="1" applyBorder="1" applyAlignment="1">
      <alignment horizontal="center"/>
    </xf>
    <xf numFmtId="0" fontId="13" fillId="0" borderId="5" xfId="13" applyFont="1" applyBorder="1" applyAlignment="1">
      <alignment horizontal="center"/>
    </xf>
    <xf numFmtId="0" fontId="4" fillId="33" borderId="1" xfId="2" applyFont="1" applyFill="1" applyBorder="1" applyAlignment="1">
      <alignment horizontal="center" vertical="top"/>
    </xf>
    <xf numFmtId="0" fontId="3" fillId="33" borderId="2" xfId="2" applyFill="1" applyBorder="1"/>
    <xf numFmtId="0" fontId="3" fillId="33" borderId="3" xfId="2" applyFill="1" applyBorder="1"/>
    <xf numFmtId="0" fontId="4" fillId="33" borderId="4" xfId="2" applyFont="1" applyFill="1" applyBorder="1" applyAlignment="1">
      <alignment horizontal="center" vertical="top"/>
    </xf>
    <xf numFmtId="0" fontId="3" fillId="33" borderId="0" xfId="2" applyFill="1" applyBorder="1"/>
    <xf numFmtId="0" fontId="3" fillId="33" borderId="5" xfId="2" applyFill="1" applyBorder="1"/>
    <xf numFmtId="0" fontId="4" fillId="33" borderId="6" xfId="2" applyFont="1" applyFill="1" applyBorder="1" applyAlignment="1">
      <alignment horizontal="center" vertical="top"/>
    </xf>
    <xf numFmtId="0" fontId="4" fillId="33" borderId="7" xfId="2" applyFont="1" applyFill="1" applyBorder="1" applyAlignment="1">
      <alignment horizontal="center" vertical="top"/>
    </xf>
    <xf numFmtId="0" fontId="4" fillId="33" borderId="8" xfId="2" applyFont="1" applyFill="1" applyBorder="1" applyAlignment="1">
      <alignment horizontal="center" vertical="top"/>
    </xf>
    <xf numFmtId="0" fontId="4" fillId="33" borderId="9" xfId="2" applyFont="1" applyFill="1" applyBorder="1" applyAlignment="1">
      <alignment horizontal="center"/>
    </xf>
    <xf numFmtId="0" fontId="4" fillId="33" borderId="10" xfId="2" applyFont="1" applyFill="1" applyBorder="1" applyAlignment="1">
      <alignment horizontal="center"/>
    </xf>
    <xf numFmtId="0" fontId="4" fillId="33" borderId="11" xfId="2" applyFont="1" applyFill="1" applyBorder="1" applyAlignment="1">
      <alignment horizontal="center" wrapText="1"/>
    </xf>
    <xf numFmtId="0" fontId="4" fillId="33" borderId="10" xfId="2" applyFont="1" applyFill="1" applyBorder="1" applyAlignment="1">
      <alignment horizontal="center" wrapText="1"/>
    </xf>
    <xf numFmtId="0" fontId="3" fillId="0" borderId="2" xfId="2" applyBorder="1" applyAlignment="1">
      <alignment horizontal="center"/>
    </xf>
    <xf numFmtId="0" fontId="14" fillId="0" borderId="0" xfId="14" applyFont="1" applyBorder="1" applyAlignment="1">
      <alignment horizontal="center"/>
    </xf>
    <xf numFmtId="0" fontId="14" fillId="0" borderId="5" xfId="14" applyFont="1" applyBorder="1" applyAlignment="1">
      <alignment horizontal="center"/>
    </xf>
    <xf numFmtId="0" fontId="7" fillId="0" borderId="0" xfId="13" applyFont="1" applyBorder="1" applyAlignment="1">
      <alignment horizontal="left" vertical="center" wrapText="1"/>
    </xf>
    <xf numFmtId="0" fontId="8" fillId="0" borderId="0" xfId="13" applyFont="1" applyBorder="1" applyAlignment="1">
      <alignment horizontal="left" wrapText="1"/>
    </xf>
    <xf numFmtId="0" fontId="3" fillId="0" borderId="0" xfId="13" applyBorder="1" applyAlignment="1">
      <alignment horizontal="left" wrapText="1"/>
    </xf>
    <xf numFmtId="0" fontId="11" fillId="0" borderId="7" xfId="13" applyFont="1" applyBorder="1" applyAlignment="1">
      <alignment horizontal="right" wrapText="1"/>
    </xf>
    <xf numFmtId="0" fontId="6" fillId="0" borderId="22" xfId="13" applyFont="1" applyBorder="1" applyAlignment="1">
      <alignment horizontal="left"/>
    </xf>
    <xf numFmtId="0" fontId="6" fillId="0" borderId="23" xfId="13" applyFont="1" applyBorder="1" applyAlignment="1">
      <alignment horizontal="left"/>
    </xf>
    <xf numFmtId="0" fontId="6" fillId="0" borderId="25" xfId="13" applyFont="1" applyBorder="1" applyAlignment="1">
      <alignment horizontal="left"/>
    </xf>
    <xf numFmtId="0" fontId="6" fillId="0" borderId="26" xfId="13" applyFont="1" applyBorder="1" applyAlignment="1">
      <alignment horizontal="left"/>
    </xf>
    <xf numFmtId="0" fontId="6" fillId="0" borderId="28" xfId="13" applyFont="1" applyBorder="1" applyAlignment="1">
      <alignment horizontal="left"/>
    </xf>
    <xf numFmtId="0" fontId="6" fillId="0" borderId="29" xfId="13" applyFont="1" applyBorder="1" applyAlignment="1">
      <alignment horizontal="left"/>
    </xf>
    <xf numFmtId="0" fontId="4" fillId="33" borderId="1" xfId="13" applyFont="1" applyFill="1" applyBorder="1" applyAlignment="1">
      <alignment horizontal="center" vertical="top"/>
    </xf>
    <xf numFmtId="0" fontId="4" fillId="33" borderId="2" xfId="13" applyFont="1" applyFill="1" applyBorder="1" applyAlignment="1">
      <alignment horizontal="center" vertical="top"/>
    </xf>
    <xf numFmtId="0" fontId="4" fillId="33" borderId="3" xfId="13" applyFont="1" applyFill="1" applyBorder="1" applyAlignment="1">
      <alignment horizontal="center" vertical="top"/>
    </xf>
    <xf numFmtId="0" fontId="4" fillId="33" borderId="4" xfId="13" applyFont="1" applyFill="1" applyBorder="1" applyAlignment="1">
      <alignment horizontal="center" vertical="top"/>
    </xf>
    <xf numFmtId="0" fontId="4" fillId="33" borderId="0" xfId="13" applyFont="1" applyFill="1" applyBorder="1" applyAlignment="1">
      <alignment horizontal="center" vertical="top"/>
    </xf>
    <xf numFmtId="0" fontId="4" fillId="33" borderId="5" xfId="13" applyFont="1" applyFill="1" applyBorder="1" applyAlignment="1">
      <alignment horizontal="center" vertical="top"/>
    </xf>
    <xf numFmtId="0" fontId="4" fillId="33" borderId="6" xfId="13" applyFont="1" applyFill="1" applyBorder="1" applyAlignment="1">
      <alignment horizontal="center" vertical="top"/>
    </xf>
    <xf numFmtId="0" fontId="3" fillId="33" borderId="7" xfId="13" applyFill="1" applyBorder="1"/>
    <xf numFmtId="0" fontId="3" fillId="33" borderId="8" xfId="13" applyFill="1" applyBorder="1"/>
    <xf numFmtId="0" fontId="4" fillId="33" borderId="7" xfId="13" applyFont="1" applyFill="1" applyBorder="1" applyAlignment="1">
      <alignment horizontal="center" vertical="top"/>
    </xf>
    <xf numFmtId="0" fontId="4" fillId="33" borderId="8" xfId="13" applyFont="1" applyFill="1" applyBorder="1" applyAlignment="1">
      <alignment horizontal="center" vertical="top"/>
    </xf>
    <xf numFmtId="0" fontId="4" fillId="33" borderId="1" xfId="13" applyFont="1" applyFill="1" applyBorder="1" applyAlignment="1">
      <alignment horizontal="center"/>
    </xf>
    <xf numFmtId="0" fontId="4" fillId="33" borderId="2" xfId="13" applyFont="1" applyFill="1" applyBorder="1" applyAlignment="1">
      <alignment horizontal="center"/>
    </xf>
    <xf numFmtId="0" fontId="4" fillId="33" borderId="3" xfId="13" applyFont="1" applyFill="1" applyBorder="1" applyAlignment="1">
      <alignment horizontal="center"/>
    </xf>
    <xf numFmtId="0" fontId="4" fillId="33" borderId="9" xfId="13" applyFont="1" applyFill="1" applyBorder="1" applyAlignment="1">
      <alignment horizontal="center" vertical="center" wrapText="1"/>
    </xf>
    <xf numFmtId="0" fontId="4" fillId="33" borderId="11" xfId="13" applyFont="1" applyFill="1" applyBorder="1" applyAlignment="1">
      <alignment horizontal="center" vertical="center" wrapText="1"/>
    </xf>
    <xf numFmtId="0" fontId="4" fillId="33" borderId="1" xfId="13" applyFont="1" applyFill="1" applyBorder="1" applyAlignment="1">
      <alignment horizontal="center" vertical="center" wrapText="1"/>
    </xf>
    <xf numFmtId="0" fontId="4" fillId="33" borderId="6" xfId="13" applyFont="1" applyFill="1" applyBorder="1" applyAlignment="1">
      <alignment horizontal="center" vertical="center" wrapText="1"/>
    </xf>
    <xf numFmtId="0" fontId="4" fillId="33" borderId="10" xfId="13" applyFont="1" applyFill="1" applyBorder="1" applyAlignment="1">
      <alignment horizontal="center" vertical="center" wrapText="1"/>
    </xf>
    <xf numFmtId="0" fontId="4" fillId="33" borderId="4" xfId="13" applyFont="1" applyFill="1" applyBorder="1" applyAlignment="1">
      <alignment horizontal="left" vertical="center" wrapText="1"/>
    </xf>
    <xf numFmtId="0" fontId="4" fillId="33" borderId="0" xfId="13" applyFont="1" applyFill="1" applyBorder="1" applyAlignment="1">
      <alignment horizontal="left" vertical="center" wrapText="1"/>
    </xf>
    <xf numFmtId="0" fontId="4" fillId="33" borderId="5" xfId="13" applyFont="1" applyFill="1" applyBorder="1" applyAlignment="1">
      <alignment horizontal="left" vertical="center" wrapText="1"/>
    </xf>
    <xf numFmtId="0" fontId="4" fillId="33" borderId="3" xfId="13" applyFont="1" applyFill="1" applyBorder="1" applyAlignment="1">
      <alignment horizontal="center" vertical="center" wrapText="1"/>
    </xf>
    <xf numFmtId="0" fontId="4" fillId="33" borderId="8" xfId="13" applyFont="1" applyFill="1" applyBorder="1" applyAlignment="1">
      <alignment horizontal="center" vertical="center" wrapText="1"/>
    </xf>
    <xf numFmtId="0" fontId="4" fillId="33" borderId="6" xfId="13" applyFont="1" applyFill="1" applyBorder="1" applyAlignment="1">
      <alignment horizontal="center"/>
    </xf>
    <xf numFmtId="0" fontId="4" fillId="33" borderId="7" xfId="13" applyFont="1" applyFill="1" applyBorder="1" applyAlignment="1">
      <alignment horizontal="center"/>
    </xf>
    <xf numFmtId="0" fontId="5" fillId="0" borderId="4" xfId="13" applyFont="1" applyBorder="1" applyAlignment="1">
      <alignment horizontal="justify"/>
    </xf>
    <xf numFmtId="0" fontId="5" fillId="0" borderId="0" xfId="13" applyFont="1" applyBorder="1" applyAlignment="1">
      <alignment horizontal="justify"/>
    </xf>
    <xf numFmtId="0" fontId="5" fillId="0" borderId="5" xfId="13" applyFont="1" applyBorder="1" applyAlignment="1">
      <alignment horizontal="justify"/>
    </xf>
    <xf numFmtId="0" fontId="4" fillId="0" borderId="4" xfId="13" applyFont="1" applyBorder="1" applyAlignment="1">
      <alignment horizontal="center" vertical="center" wrapText="1"/>
    </xf>
    <xf numFmtId="0" fontId="4" fillId="0" borderId="0" xfId="13" applyFont="1" applyBorder="1" applyAlignment="1">
      <alignment horizontal="center" vertical="center" wrapText="1"/>
    </xf>
    <xf numFmtId="0" fontId="4" fillId="0" borderId="5" xfId="13" applyFont="1" applyBorder="1" applyAlignment="1">
      <alignment horizontal="center" vertical="center" wrapText="1"/>
    </xf>
    <xf numFmtId="0" fontId="5" fillId="0" borderId="4" xfId="13" applyFont="1" applyBorder="1" applyAlignment="1">
      <alignment horizontal="left" wrapText="1"/>
    </xf>
    <xf numFmtId="0" fontId="5" fillId="0" borderId="0" xfId="13" applyFont="1" applyBorder="1" applyAlignment="1">
      <alignment horizontal="left" wrapText="1"/>
    </xf>
    <xf numFmtId="0" fontId="5" fillId="0" borderId="5" xfId="13" applyFont="1" applyBorder="1" applyAlignment="1">
      <alignment horizontal="left" wrapText="1"/>
    </xf>
    <xf numFmtId="0" fontId="5" fillId="0" borderId="4" xfId="13" applyFont="1" applyBorder="1" applyAlignment="1">
      <alignment horizontal="left" vertical="center" wrapText="1"/>
    </xf>
    <xf numFmtId="0" fontId="5" fillId="0" borderId="0" xfId="13" applyFont="1" applyBorder="1" applyAlignment="1">
      <alignment horizontal="left" vertical="center" wrapText="1"/>
    </xf>
    <xf numFmtId="0" fontId="5" fillId="0" borderId="5" xfId="13" applyFont="1" applyBorder="1" applyAlignment="1">
      <alignment horizontal="left" vertical="center" wrapText="1"/>
    </xf>
    <xf numFmtId="0" fontId="4" fillId="33" borderId="4" xfId="13" applyFont="1" applyFill="1" applyBorder="1" applyAlignment="1">
      <alignment horizontal="center" vertical="center" wrapText="1"/>
    </xf>
    <xf numFmtId="0" fontId="4" fillId="33" borderId="0" xfId="13" applyFont="1" applyFill="1" applyBorder="1" applyAlignment="1">
      <alignment horizontal="center" vertical="center" wrapText="1"/>
    </xf>
    <xf numFmtId="0" fontId="4" fillId="33" borderId="5" xfId="13" applyFont="1" applyFill="1" applyBorder="1" applyAlignment="1">
      <alignment horizontal="center" vertical="center" wrapText="1"/>
    </xf>
    <xf numFmtId="0" fontId="4" fillId="0" borderId="4" xfId="13" applyFont="1" applyBorder="1" applyAlignment="1">
      <alignment horizontal="left"/>
    </xf>
    <xf numFmtId="0" fontId="4" fillId="0" borderId="0" xfId="13" applyFont="1" applyBorder="1" applyAlignment="1">
      <alignment horizontal="left"/>
    </xf>
    <xf numFmtId="0" fontId="4" fillId="0" borderId="5" xfId="13" applyFont="1" applyBorder="1" applyAlignment="1">
      <alignment horizontal="left"/>
    </xf>
    <xf numFmtId="0" fontId="4" fillId="33" borderId="4" xfId="13" applyFont="1" applyFill="1" applyBorder="1" applyAlignment="1">
      <alignment horizontal="center"/>
    </xf>
    <xf numFmtId="0" fontId="4" fillId="33" borderId="0" xfId="13" applyFont="1" applyFill="1" applyBorder="1" applyAlignment="1">
      <alignment horizontal="center"/>
    </xf>
    <xf numFmtId="0" fontId="22" fillId="33" borderId="9" xfId="13" applyFont="1" applyFill="1" applyBorder="1" applyAlignment="1">
      <alignment horizontal="center" vertical="center" wrapText="1"/>
    </xf>
    <xf numFmtId="0" fontId="22" fillId="33" borderId="10" xfId="13" applyFont="1" applyFill="1" applyBorder="1" applyAlignment="1">
      <alignment horizontal="center" vertical="center" wrapText="1"/>
    </xf>
    <xf numFmtId="0" fontId="5" fillId="0" borderId="6" xfId="13" applyFont="1" applyBorder="1" applyAlignment="1">
      <alignment horizontal="left" vertical="center" wrapText="1"/>
    </xf>
    <xf numFmtId="0" fontId="5" fillId="0" borderId="7" xfId="13" applyFont="1" applyBorder="1" applyAlignment="1">
      <alignment horizontal="left" vertical="center" wrapText="1"/>
    </xf>
    <xf numFmtId="0" fontId="5" fillId="0" borderId="8" xfId="13" applyFont="1" applyBorder="1" applyAlignment="1">
      <alignment horizontal="left" vertical="center" wrapText="1"/>
    </xf>
    <xf numFmtId="0" fontId="4" fillId="33" borderId="16" xfId="13" applyFont="1" applyFill="1" applyBorder="1" applyAlignment="1">
      <alignment horizontal="center"/>
    </xf>
    <xf numFmtId="0" fontId="4" fillId="33" borderId="17" xfId="13" applyFont="1" applyFill="1" applyBorder="1" applyAlignment="1">
      <alignment horizontal="center"/>
    </xf>
    <xf numFmtId="0" fontId="4" fillId="33" borderId="13" xfId="13" applyFont="1" applyFill="1" applyBorder="1" applyAlignment="1">
      <alignment horizontal="center"/>
    </xf>
    <xf numFmtId="0" fontId="4" fillId="33" borderId="18" xfId="13" applyFont="1" applyFill="1" applyBorder="1" applyAlignment="1">
      <alignment horizontal="center"/>
    </xf>
    <xf numFmtId="0" fontId="4" fillId="33" borderId="19" xfId="13" applyFont="1" applyFill="1" applyBorder="1" applyAlignment="1">
      <alignment horizontal="center"/>
    </xf>
    <xf numFmtId="0" fontId="5" fillId="0" borderId="4" xfId="13" applyFont="1" applyFill="1" applyBorder="1" applyAlignment="1">
      <alignment horizontal="left" vertical="center" wrapText="1"/>
    </xf>
    <xf numFmtId="0" fontId="5" fillId="0" borderId="0" xfId="13" applyFont="1" applyFill="1" applyBorder="1" applyAlignment="1">
      <alignment horizontal="left" vertical="center" wrapText="1"/>
    </xf>
    <xf numFmtId="0" fontId="23" fillId="0" borderId="20" xfId="13" applyFont="1" applyBorder="1" applyAlignment="1">
      <alignment horizontal="center"/>
    </xf>
    <xf numFmtId="0" fontId="3" fillId="0" borderId="0" xfId="13" applyBorder="1" applyAlignment="1">
      <alignment wrapText="1"/>
    </xf>
    <xf numFmtId="0" fontId="5" fillId="0" borderId="7" xfId="13" applyFont="1" applyBorder="1" applyAlignment="1">
      <alignment horizontal="justify"/>
    </xf>
    <xf numFmtId="0" fontId="5" fillId="0" borderId="0" xfId="13" applyFont="1" applyAlignment="1">
      <alignment horizontal="center" vertical="center"/>
    </xf>
    <xf numFmtId="0" fontId="32" fillId="0" borderId="22" xfId="13" applyFont="1" applyBorder="1" applyAlignment="1">
      <alignment horizontal="center"/>
    </xf>
    <xf numFmtId="0" fontId="32" fillId="0" borderId="23" xfId="13" applyFont="1" applyBorder="1" applyAlignment="1">
      <alignment horizontal="center"/>
    </xf>
    <xf numFmtId="0" fontId="32" fillId="0" borderId="25" xfId="13" applyFont="1" applyBorder="1" applyAlignment="1">
      <alignment horizontal="center"/>
    </xf>
    <xf numFmtId="0" fontId="32" fillId="0" borderId="26" xfId="13" applyFont="1" applyBorder="1" applyAlignment="1">
      <alignment horizontal="center"/>
    </xf>
    <xf numFmtId="0" fontId="32" fillId="0" borderId="28" xfId="13" applyFont="1" applyBorder="1" applyAlignment="1">
      <alignment horizontal="center"/>
    </xf>
    <xf numFmtId="0" fontId="32" fillId="0" borderId="29" xfId="13" applyFont="1" applyBorder="1" applyAlignment="1">
      <alignment horizontal="center"/>
    </xf>
  </cellXfs>
  <cellStyles count="17">
    <cellStyle name="Millares 2" xfId="4"/>
    <cellStyle name="Millares 3" xfId="5"/>
    <cellStyle name="Millares 4" xfId="6"/>
    <cellStyle name="Moneda" xfId="1" builtinId="4"/>
    <cellStyle name="Moneda 2" xfId="7"/>
    <cellStyle name="Moneda 3" xfId="3"/>
    <cellStyle name="Moneda 4" xfId="8"/>
    <cellStyle name="Moneda 5" xfId="9"/>
    <cellStyle name="Normal" xfId="0" builtinId="0"/>
    <cellStyle name="Normal 10" xfId="10"/>
    <cellStyle name="Normal 2" xfId="11"/>
    <cellStyle name="Normal 2 2" xfId="12"/>
    <cellStyle name="Normal 2 2 2" xfId="13"/>
    <cellStyle name="Normal 2 3" xfId="2"/>
    <cellStyle name="Normal 3" xfId="14"/>
    <cellStyle name="Normal 4" xfId="16"/>
    <cellStyle name="Porcentual 2" xfId="15"/>
  </cellStyles>
  <dxfs count="0"/>
  <tableStyles count="0" defaultTableStyle="TableStyleMedium2" defaultPivotStyle="PivotStyleLight16"/>
  <colors>
    <mruColors>
      <color rgb="FFFF33CC"/>
      <color rgb="FFFF00FF"/>
      <color rgb="FF33CCCC"/>
      <color rgb="FFFFCCCC"/>
      <color rgb="FF66FF99"/>
      <color rgb="FFFFFF66"/>
      <color rgb="FFFF8585"/>
      <color rgb="FF66CCFF"/>
      <color rgb="FFCC99FF"/>
      <color rgb="FF9148C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outlinePr summaryBelow="0" summaryRight="0"/>
    <pageSetUpPr autoPageBreaks="0"/>
  </sheetPr>
  <dimension ref="A1:D181"/>
  <sheetViews>
    <sheetView view="pageLayout" topLeftCell="A142" zoomScaleNormal="160" workbookViewId="0">
      <selection activeCell="I17" sqref="I17"/>
    </sheetView>
  </sheetViews>
  <sheetFormatPr baseColWidth="10" defaultColWidth="6.85546875" defaultRowHeight="12.75" customHeight="1"/>
  <cols>
    <col min="1" max="1" width="17.28515625" customWidth="1"/>
    <col min="2" max="2" width="54" customWidth="1"/>
    <col min="3" max="3" width="17.42578125" bestFit="1" customWidth="1"/>
  </cols>
  <sheetData>
    <row r="1" spans="1:3" ht="12.75" customHeight="1">
      <c r="A1" s="1" t="s">
        <v>0</v>
      </c>
      <c r="B1" s="1" t="s">
        <v>1</v>
      </c>
      <c r="C1" s="1"/>
    </row>
    <row r="2" spans="1:3" ht="12.75" customHeight="1">
      <c r="A2" s="408" t="s">
        <v>4</v>
      </c>
      <c r="B2" s="408" t="s">
        <v>5</v>
      </c>
      <c r="C2" s="409">
        <f>C6+C23+C92+C105+C141+C174</f>
        <v>5681576494.789999</v>
      </c>
    </row>
    <row r="3" spans="1:3" ht="12.75" customHeight="1">
      <c r="A3" s="1"/>
      <c r="B3" s="1"/>
    </row>
    <row r="4" spans="1:3" ht="12.75" customHeight="1">
      <c r="A4" s="1" t="s">
        <v>6</v>
      </c>
      <c r="B4" s="1" t="s">
        <v>7</v>
      </c>
    </row>
    <row r="5" spans="1:3" ht="12.75" customHeight="1">
      <c r="A5" s="1"/>
      <c r="B5" s="1"/>
      <c r="C5" s="2"/>
    </row>
    <row r="6" spans="1:3" ht="13.5" customHeight="1">
      <c r="A6" s="3" t="s">
        <v>8</v>
      </c>
      <c r="B6" s="3" t="s">
        <v>9</v>
      </c>
      <c r="C6" s="370">
        <f>SUM(C7:C20)</f>
        <v>1397757202.2299998</v>
      </c>
    </row>
    <row r="7" spans="1:3" ht="12.75" customHeight="1">
      <c r="A7" s="4" t="s">
        <v>10</v>
      </c>
      <c r="B7" s="4" t="s">
        <v>11</v>
      </c>
      <c r="C7" s="371">
        <v>495708353.86000001</v>
      </c>
    </row>
    <row r="8" spans="1:3" ht="12.75" customHeight="1">
      <c r="A8" s="4" t="s">
        <v>13</v>
      </c>
      <c r="B8" s="4" t="s">
        <v>12</v>
      </c>
      <c r="C8" s="371">
        <v>-46851934.840000004</v>
      </c>
    </row>
    <row r="9" spans="1:3" ht="12.75" customHeight="1">
      <c r="A9" s="4" t="s">
        <v>15</v>
      </c>
      <c r="B9" s="4" t="s">
        <v>14</v>
      </c>
      <c r="C9" s="371">
        <v>301252521.55000001</v>
      </c>
    </row>
    <row r="10" spans="1:3" ht="12.75" customHeight="1">
      <c r="A10" s="4" t="s">
        <v>16</v>
      </c>
      <c r="B10" s="4" t="s">
        <v>17</v>
      </c>
      <c r="C10" s="371">
        <v>178274772.36000001</v>
      </c>
    </row>
    <row r="11" spans="1:3" ht="12.75" customHeight="1">
      <c r="A11" s="4" t="s">
        <v>18</v>
      </c>
      <c r="B11" s="4" t="s">
        <v>19</v>
      </c>
      <c r="C11" s="371">
        <v>2725434.34</v>
      </c>
    </row>
    <row r="12" spans="1:3" ht="12.75" customHeight="1">
      <c r="A12" s="4" t="s">
        <v>20</v>
      </c>
      <c r="B12" s="4" t="s">
        <v>21</v>
      </c>
      <c r="C12" s="371">
        <v>143455933.50999999</v>
      </c>
    </row>
    <row r="13" spans="1:3" ht="12.75" customHeight="1">
      <c r="A13" s="4" t="s">
        <v>22</v>
      </c>
      <c r="B13" s="4" t="s">
        <v>23</v>
      </c>
      <c r="C13" s="371">
        <v>38679076.270000003</v>
      </c>
    </row>
    <row r="14" spans="1:3" ht="12.75" customHeight="1">
      <c r="A14" s="4" t="s">
        <v>24</v>
      </c>
      <c r="B14" s="4" t="s">
        <v>25</v>
      </c>
      <c r="C14" s="371">
        <v>1497302.04</v>
      </c>
    </row>
    <row r="15" spans="1:3" ht="12.75" customHeight="1">
      <c r="A15" s="4" t="s">
        <v>26</v>
      </c>
      <c r="B15" s="4" t="s">
        <v>27</v>
      </c>
      <c r="C15" s="371">
        <v>111721748.79000001</v>
      </c>
    </row>
    <row r="16" spans="1:3" ht="12.75" customHeight="1">
      <c r="A16" s="4" t="s">
        <v>28</v>
      </c>
      <c r="B16" s="4" t="s">
        <v>29</v>
      </c>
      <c r="C16" s="371">
        <v>40180603.82</v>
      </c>
    </row>
    <row r="17" spans="1:3" ht="12.75" customHeight="1">
      <c r="A17" s="4" t="s">
        <v>30</v>
      </c>
      <c r="B17" s="4" t="s">
        <v>31</v>
      </c>
      <c r="C17" s="371">
        <v>598997.75</v>
      </c>
    </row>
    <row r="18" spans="1:3" ht="12.75" customHeight="1">
      <c r="A18" s="4" t="s">
        <v>33</v>
      </c>
      <c r="B18" s="4" t="s">
        <v>32</v>
      </c>
      <c r="C18" s="371">
        <v>2929946.47</v>
      </c>
    </row>
    <row r="19" spans="1:3" ht="12.75" customHeight="1">
      <c r="A19" s="4" t="s">
        <v>34</v>
      </c>
      <c r="B19" s="4" t="s">
        <v>35</v>
      </c>
      <c r="C19" s="371">
        <v>105132867.31</v>
      </c>
    </row>
    <row r="20" spans="1:3" ht="12.75" customHeight="1">
      <c r="A20" s="4" t="s">
        <v>36</v>
      </c>
      <c r="B20" s="4" t="s">
        <v>37</v>
      </c>
      <c r="C20" s="371">
        <v>22451579</v>
      </c>
    </row>
    <row r="21" spans="1:3" ht="12.75" customHeight="1">
      <c r="A21" s="1"/>
      <c r="B21" s="1"/>
      <c r="C21" s="2">
        <f>SUM(C7:C20)</f>
        <v>1397757202.2299998</v>
      </c>
    </row>
    <row r="22" spans="1:3" ht="12.75" customHeight="1">
      <c r="A22" s="1"/>
      <c r="B22" s="1"/>
      <c r="C22" s="2"/>
    </row>
    <row r="23" spans="1:3" ht="12.75" customHeight="1">
      <c r="A23" s="6" t="s">
        <v>38</v>
      </c>
      <c r="B23" s="6" t="s">
        <v>39</v>
      </c>
      <c r="C23" s="372">
        <f>SUM(C24:C89)</f>
        <v>381426971.49999988</v>
      </c>
    </row>
    <row r="24" spans="1:3" ht="12.75" customHeight="1">
      <c r="A24" s="5" t="s">
        <v>41</v>
      </c>
      <c r="B24" s="5" t="s">
        <v>40</v>
      </c>
      <c r="C24" s="374">
        <v>5510219.3399999999</v>
      </c>
    </row>
    <row r="25" spans="1:3" ht="12.75" customHeight="1">
      <c r="A25" s="5" t="s">
        <v>42</v>
      </c>
      <c r="B25" s="5" t="s">
        <v>43</v>
      </c>
      <c r="C25" s="374">
        <v>1054182.47</v>
      </c>
    </row>
    <row r="26" spans="1:3" ht="12.75" customHeight="1">
      <c r="A26" s="5" t="s">
        <v>45</v>
      </c>
      <c r="B26" s="5" t="s">
        <v>44</v>
      </c>
      <c r="C26" s="374">
        <v>10272419.58</v>
      </c>
    </row>
    <row r="27" spans="1:3" ht="12.75" customHeight="1">
      <c r="A27" s="5" t="s">
        <v>47</v>
      </c>
      <c r="B27" s="5" t="s">
        <v>46</v>
      </c>
      <c r="C27" s="374">
        <v>700445.05</v>
      </c>
    </row>
    <row r="28" spans="1:3" ht="12.75" customHeight="1">
      <c r="A28" s="5" t="s">
        <v>49</v>
      </c>
      <c r="B28" s="5" t="s">
        <v>48</v>
      </c>
      <c r="C28" s="374">
        <v>4282201.1500000004</v>
      </c>
    </row>
    <row r="29" spans="1:3" ht="12.75" customHeight="1">
      <c r="A29" s="5" t="s">
        <v>51</v>
      </c>
      <c r="B29" s="5" t="s">
        <v>50</v>
      </c>
      <c r="C29" s="374">
        <v>12259033.5</v>
      </c>
    </row>
    <row r="30" spans="1:3" ht="12.75" customHeight="1">
      <c r="A30" s="5" t="s">
        <v>52</v>
      </c>
      <c r="B30" s="5" t="s">
        <v>53</v>
      </c>
      <c r="C30" s="374">
        <v>1065878.3899999999</v>
      </c>
    </row>
    <row r="31" spans="1:3" ht="12.75" customHeight="1">
      <c r="A31" s="5" t="s">
        <v>54</v>
      </c>
      <c r="B31" s="5" t="s">
        <v>55</v>
      </c>
      <c r="C31" s="374">
        <v>10746004.800000001</v>
      </c>
    </row>
    <row r="32" spans="1:3" ht="12.75" customHeight="1">
      <c r="A32" s="5" t="s">
        <v>56</v>
      </c>
      <c r="B32" s="5" t="s">
        <v>57</v>
      </c>
      <c r="C32" s="374">
        <v>779633.2</v>
      </c>
    </row>
    <row r="33" spans="1:3" ht="12.75" customHeight="1">
      <c r="A33" s="5" t="s">
        <v>58</v>
      </c>
      <c r="B33" s="5" t="s">
        <v>59</v>
      </c>
      <c r="C33" s="374">
        <v>848499.74</v>
      </c>
    </row>
    <row r="34" spans="1:3" ht="12.75" customHeight="1">
      <c r="A34" s="5" t="s">
        <v>60</v>
      </c>
      <c r="B34" s="5" t="s">
        <v>61</v>
      </c>
      <c r="C34" s="374">
        <v>12986894.869999999</v>
      </c>
    </row>
    <row r="35" spans="1:3" ht="12.75" customHeight="1">
      <c r="A35" s="5" t="s">
        <v>62</v>
      </c>
      <c r="B35" s="5" t="s">
        <v>63</v>
      </c>
      <c r="C35" s="374">
        <v>384911.62</v>
      </c>
    </row>
    <row r="36" spans="1:3" ht="12.75" customHeight="1">
      <c r="A36" s="5" t="s">
        <v>64</v>
      </c>
      <c r="B36" s="5" t="s">
        <v>65</v>
      </c>
      <c r="C36" s="374">
        <v>3284416.45</v>
      </c>
    </row>
    <row r="37" spans="1:3" ht="12.75" customHeight="1">
      <c r="A37" s="5" t="s">
        <v>66</v>
      </c>
      <c r="B37" s="5" t="s">
        <v>67</v>
      </c>
      <c r="C37" s="374">
        <v>8661713.5399999991</v>
      </c>
    </row>
    <row r="38" spans="1:3" ht="12.75" customHeight="1">
      <c r="A38" s="5" t="s">
        <v>68</v>
      </c>
      <c r="B38" s="5" t="s">
        <v>69</v>
      </c>
      <c r="C38" s="374">
        <v>7506422.5300000003</v>
      </c>
    </row>
    <row r="39" spans="1:3" ht="12.75" customHeight="1">
      <c r="A39" s="5" t="s">
        <v>70</v>
      </c>
      <c r="B39" s="5" t="s">
        <v>71</v>
      </c>
      <c r="C39" s="374">
        <v>56667.71</v>
      </c>
    </row>
    <row r="40" spans="1:3" ht="12.75" customHeight="1">
      <c r="A40" s="5" t="s">
        <v>72</v>
      </c>
      <c r="B40" s="5" t="s">
        <v>73</v>
      </c>
      <c r="C40" s="374">
        <v>33110272.399999999</v>
      </c>
    </row>
    <row r="41" spans="1:3" ht="12.75" customHeight="1">
      <c r="A41" s="5" t="s">
        <v>74</v>
      </c>
      <c r="B41" s="5" t="s">
        <v>75</v>
      </c>
      <c r="C41" s="374">
        <v>27924535.32</v>
      </c>
    </row>
    <row r="42" spans="1:3" ht="12.75" customHeight="1">
      <c r="A42" s="5" t="s">
        <v>76</v>
      </c>
      <c r="B42" s="5" t="s">
        <v>77</v>
      </c>
      <c r="C42" s="374">
        <v>4356617.3899999997</v>
      </c>
    </row>
    <row r="43" spans="1:3" ht="12.75" customHeight="1">
      <c r="A43" s="5" t="s">
        <v>78</v>
      </c>
      <c r="B43" s="5" t="s">
        <v>79</v>
      </c>
      <c r="C43" s="374">
        <v>20082.68</v>
      </c>
    </row>
    <row r="44" spans="1:3" ht="12.75" customHeight="1">
      <c r="A44" s="5" t="s">
        <v>80</v>
      </c>
      <c r="B44" s="5" t="s">
        <v>81</v>
      </c>
      <c r="C44" s="374">
        <v>2163630.41</v>
      </c>
    </row>
    <row r="45" spans="1:3" ht="12.75" customHeight="1">
      <c r="A45" s="5" t="s">
        <v>82</v>
      </c>
      <c r="B45" s="5" t="s">
        <v>83</v>
      </c>
      <c r="C45" s="374">
        <v>3920414.04</v>
      </c>
    </row>
    <row r="46" spans="1:3" ht="12.75" customHeight="1">
      <c r="A46" s="5" t="s">
        <v>84</v>
      </c>
      <c r="B46" s="5" t="s">
        <v>85</v>
      </c>
      <c r="C46" s="374">
        <v>1342989</v>
      </c>
    </row>
    <row r="47" spans="1:3" ht="12.75" customHeight="1">
      <c r="A47" s="5" t="s">
        <v>86</v>
      </c>
      <c r="B47" s="5" t="s">
        <v>87</v>
      </c>
      <c r="C47" s="374">
        <v>145442.64000000001</v>
      </c>
    </row>
    <row r="48" spans="1:3" ht="12.75" customHeight="1">
      <c r="A48" s="5" t="s">
        <v>88</v>
      </c>
      <c r="B48" s="5" t="s">
        <v>89</v>
      </c>
      <c r="C48" s="374">
        <v>3888130.3</v>
      </c>
    </row>
    <row r="49" spans="1:3" ht="12.75" customHeight="1">
      <c r="A49" s="5" t="s">
        <v>90</v>
      </c>
      <c r="B49" s="5" t="s">
        <v>91</v>
      </c>
      <c r="C49" s="374">
        <v>4814221.7699999996</v>
      </c>
    </row>
    <row r="50" spans="1:3" ht="12.75" customHeight="1">
      <c r="A50" s="5" t="s">
        <v>92</v>
      </c>
      <c r="B50" s="5" t="s">
        <v>93</v>
      </c>
      <c r="C50" s="374">
        <v>733298.99</v>
      </c>
    </row>
    <row r="51" spans="1:3" ht="12.75" customHeight="1">
      <c r="A51" s="5" t="s">
        <v>94</v>
      </c>
      <c r="B51" s="5" t="s">
        <v>95</v>
      </c>
      <c r="C51" s="374">
        <v>1605832.34</v>
      </c>
    </row>
    <row r="52" spans="1:3" ht="12.75" customHeight="1">
      <c r="A52" s="5" t="s">
        <v>96</v>
      </c>
      <c r="B52" s="5" t="s">
        <v>97</v>
      </c>
      <c r="C52" s="374">
        <v>25757646.280000001</v>
      </c>
    </row>
    <row r="53" spans="1:3" ht="12.75" customHeight="1">
      <c r="A53" s="5" t="s">
        <v>98</v>
      </c>
      <c r="B53" s="5" t="s">
        <v>99</v>
      </c>
      <c r="C53" s="374">
        <v>2989259.68</v>
      </c>
    </row>
    <row r="54" spans="1:3" ht="12.75" customHeight="1">
      <c r="A54" s="5" t="s">
        <v>100</v>
      </c>
      <c r="B54" s="5" t="s">
        <v>101</v>
      </c>
      <c r="C54" s="374">
        <v>1580893.69</v>
      </c>
    </row>
    <row r="55" spans="1:3" ht="12.75" customHeight="1">
      <c r="A55" s="5" t="s">
        <v>102</v>
      </c>
      <c r="B55" s="5" t="s">
        <v>103</v>
      </c>
      <c r="C55" s="374">
        <v>3213019.19</v>
      </c>
    </row>
    <row r="56" spans="1:3" ht="12.75" customHeight="1">
      <c r="A56" s="5" t="s">
        <v>104</v>
      </c>
      <c r="B56" s="5" t="s">
        <v>105</v>
      </c>
      <c r="C56" s="374">
        <v>26459241.57</v>
      </c>
    </row>
    <row r="57" spans="1:3" ht="12.75" customHeight="1">
      <c r="A57" s="5" t="s">
        <v>106</v>
      </c>
      <c r="B57" s="5" t="s">
        <v>107</v>
      </c>
      <c r="C57" s="374">
        <v>3381512.41</v>
      </c>
    </row>
    <row r="58" spans="1:3" ht="12.75" customHeight="1">
      <c r="A58" s="5" t="s">
        <v>108</v>
      </c>
      <c r="B58" s="5" t="s">
        <v>109</v>
      </c>
      <c r="C58" s="374">
        <v>20922676.969999999</v>
      </c>
    </row>
    <row r="59" spans="1:3" ht="12.75" customHeight="1">
      <c r="A59" s="5" t="s">
        <v>110</v>
      </c>
      <c r="B59" s="5" t="s">
        <v>111</v>
      </c>
      <c r="C59" s="374">
        <v>11487775.65</v>
      </c>
    </row>
    <row r="60" spans="1:3" ht="12.75" customHeight="1">
      <c r="A60" s="5" t="s">
        <v>112</v>
      </c>
      <c r="B60" s="5" t="s">
        <v>113</v>
      </c>
      <c r="C60" s="374">
        <v>1636784.42</v>
      </c>
    </row>
    <row r="61" spans="1:3" ht="12.75" customHeight="1">
      <c r="A61" s="5" t="s">
        <v>114</v>
      </c>
      <c r="B61" s="5" t="s">
        <v>115</v>
      </c>
      <c r="C61" s="374">
        <v>81052.77</v>
      </c>
    </row>
    <row r="62" spans="1:3" ht="12.75" customHeight="1">
      <c r="A62" s="5" t="s">
        <v>116</v>
      </c>
      <c r="B62" s="5" t="s">
        <v>117</v>
      </c>
      <c r="C62" s="374">
        <v>5135907.59</v>
      </c>
    </row>
    <row r="63" spans="1:3" ht="12.75" customHeight="1">
      <c r="A63" s="5" t="s">
        <v>118</v>
      </c>
      <c r="B63" s="5" t="s">
        <v>119</v>
      </c>
      <c r="C63" s="374">
        <v>420937.98</v>
      </c>
    </row>
    <row r="64" spans="1:3" ht="12.75" customHeight="1">
      <c r="A64" s="5" t="s">
        <v>120</v>
      </c>
      <c r="B64" s="5" t="s">
        <v>121</v>
      </c>
      <c r="C64" s="374">
        <v>215022.86</v>
      </c>
    </row>
    <row r="65" spans="1:3" ht="12.75" customHeight="1">
      <c r="A65" s="5" t="s">
        <v>122</v>
      </c>
      <c r="B65" s="5" t="s">
        <v>123</v>
      </c>
      <c r="C65" s="374">
        <v>8626772.25</v>
      </c>
    </row>
    <row r="66" spans="1:3" ht="12.75" customHeight="1">
      <c r="A66" s="5" t="s">
        <v>124</v>
      </c>
      <c r="B66" s="5" t="s">
        <v>125</v>
      </c>
      <c r="C66" s="374">
        <v>48178.25</v>
      </c>
    </row>
    <row r="67" spans="1:3" ht="12.75" customHeight="1">
      <c r="A67" s="5" t="s">
        <v>126</v>
      </c>
      <c r="B67" s="5" t="s">
        <v>127</v>
      </c>
      <c r="C67" s="374">
        <v>2665785.23</v>
      </c>
    </row>
    <row r="68" spans="1:3" ht="12.75" customHeight="1">
      <c r="A68" s="5" t="s">
        <v>128</v>
      </c>
      <c r="B68" s="5" t="s">
        <v>129</v>
      </c>
      <c r="C68" s="374">
        <v>6995274.0499999998</v>
      </c>
    </row>
    <row r="69" spans="1:3" ht="12.75" customHeight="1">
      <c r="A69" s="5" t="s">
        <v>130</v>
      </c>
      <c r="B69" s="5" t="s">
        <v>131</v>
      </c>
      <c r="C69" s="374">
        <v>13945.9</v>
      </c>
    </row>
    <row r="70" spans="1:3" ht="12.75" customHeight="1">
      <c r="A70" s="5" t="s">
        <v>132</v>
      </c>
      <c r="B70" s="5" t="s">
        <v>133</v>
      </c>
      <c r="C70" s="374">
        <v>910465.22</v>
      </c>
    </row>
    <row r="71" spans="1:3" ht="12.75" customHeight="1">
      <c r="A71" s="5" t="s">
        <v>134</v>
      </c>
      <c r="B71" s="5" t="s">
        <v>135</v>
      </c>
      <c r="C71" s="374">
        <v>998561.21</v>
      </c>
    </row>
    <row r="72" spans="1:3" ht="12.75" customHeight="1">
      <c r="A72" s="5" t="s">
        <v>136</v>
      </c>
      <c r="B72" s="5" t="s">
        <v>137</v>
      </c>
      <c r="C72" s="374">
        <v>343599.35999999999</v>
      </c>
    </row>
    <row r="73" spans="1:3" ht="12.75" customHeight="1">
      <c r="A73" s="5" t="s">
        <v>138</v>
      </c>
      <c r="B73" s="5" t="s">
        <v>139</v>
      </c>
      <c r="C73" s="374">
        <v>439788.57</v>
      </c>
    </row>
    <row r="74" spans="1:3" ht="12.75" customHeight="1">
      <c r="A74" s="5" t="s">
        <v>140</v>
      </c>
      <c r="B74" s="5" t="s">
        <v>141</v>
      </c>
      <c r="C74" s="374">
        <v>2597611.59</v>
      </c>
    </row>
    <row r="75" spans="1:3" ht="12.75" customHeight="1">
      <c r="A75" s="5" t="s">
        <v>142</v>
      </c>
      <c r="B75" s="5" t="s">
        <v>143</v>
      </c>
      <c r="C75" s="374">
        <v>255545.13</v>
      </c>
    </row>
    <row r="76" spans="1:3" ht="12.75" customHeight="1">
      <c r="A76" s="5" t="s">
        <v>144</v>
      </c>
      <c r="B76" s="5" t="s">
        <v>145</v>
      </c>
      <c r="C76" s="374">
        <v>17739.900000000001</v>
      </c>
    </row>
    <row r="77" spans="1:3" ht="12.75" customHeight="1">
      <c r="A77" s="5" t="s">
        <v>146</v>
      </c>
      <c r="B77" s="5" t="s">
        <v>147</v>
      </c>
      <c r="C77" s="374">
        <v>6525170.2199999997</v>
      </c>
    </row>
    <row r="78" spans="1:3" ht="12.75" customHeight="1">
      <c r="A78" s="5" t="s">
        <v>148</v>
      </c>
      <c r="B78" s="5" t="s">
        <v>149</v>
      </c>
      <c r="C78" s="374">
        <v>223214.19</v>
      </c>
    </row>
    <row r="79" spans="1:3" ht="12.75" customHeight="1">
      <c r="A79" s="5" t="s">
        <v>150</v>
      </c>
      <c r="B79" s="5" t="s">
        <v>151</v>
      </c>
      <c r="C79" s="374">
        <v>1201489.76</v>
      </c>
    </row>
    <row r="80" spans="1:3" ht="12.75" customHeight="1">
      <c r="A80" s="5" t="s">
        <v>152</v>
      </c>
      <c r="B80" s="5" t="s">
        <v>153</v>
      </c>
      <c r="C80" s="374">
        <v>54407341.079999998</v>
      </c>
    </row>
    <row r="81" spans="1:3" ht="12.75" customHeight="1">
      <c r="A81" s="5" t="s">
        <v>154</v>
      </c>
      <c r="B81" s="5" t="s">
        <v>155</v>
      </c>
      <c r="C81" s="374">
        <v>5816785.3899999997</v>
      </c>
    </row>
    <row r="82" spans="1:3" ht="12.75" customHeight="1">
      <c r="A82" s="5" t="s">
        <v>156</v>
      </c>
      <c r="B82" s="5" t="s">
        <v>157</v>
      </c>
      <c r="C82" s="374">
        <v>6449050.4299999997</v>
      </c>
    </row>
    <row r="83" spans="1:3" ht="12.75" customHeight="1">
      <c r="A83" s="5" t="s">
        <v>158</v>
      </c>
      <c r="B83" s="5" t="s">
        <v>159</v>
      </c>
      <c r="C83" s="374">
        <v>12282.78</v>
      </c>
    </row>
    <row r="84" spans="1:3" ht="12.75" customHeight="1">
      <c r="A84" s="5" t="s">
        <v>160</v>
      </c>
      <c r="B84" s="5" t="s">
        <v>161</v>
      </c>
      <c r="C84" s="374">
        <v>1326790.82</v>
      </c>
    </row>
    <row r="85" spans="1:3" ht="12.75" customHeight="1">
      <c r="A85" s="5" t="s">
        <v>162</v>
      </c>
      <c r="B85" s="5" t="s">
        <v>163</v>
      </c>
      <c r="C85" s="374">
        <v>965775.12</v>
      </c>
    </row>
    <row r="86" spans="1:3" ht="12.75" customHeight="1">
      <c r="A86" s="5" t="s">
        <v>164</v>
      </c>
      <c r="B86" s="5" t="s">
        <v>165</v>
      </c>
      <c r="C86" s="374">
        <v>29824.79</v>
      </c>
    </row>
    <row r="87" spans="1:3" ht="12.75" customHeight="1">
      <c r="A87" s="5" t="s">
        <v>166</v>
      </c>
      <c r="B87" s="5" t="s">
        <v>167</v>
      </c>
      <c r="C87" s="374">
        <v>12843096.58</v>
      </c>
    </row>
    <row r="88" spans="1:3" ht="12.75" customHeight="1">
      <c r="A88" s="373" t="s">
        <v>492</v>
      </c>
      <c r="B88" s="373" t="s">
        <v>493</v>
      </c>
      <c r="C88" s="374">
        <v>806</v>
      </c>
    </row>
    <row r="89" spans="1:3" ht="12.75" customHeight="1">
      <c r="A89" s="5" t="s">
        <v>168</v>
      </c>
      <c r="B89" s="5" t="s">
        <v>169</v>
      </c>
      <c r="C89" s="374">
        <v>5335.4</v>
      </c>
    </row>
    <row r="90" spans="1:3" ht="12.75" customHeight="1">
      <c r="A90" s="1"/>
      <c r="B90" s="1"/>
      <c r="C90" s="2">
        <f>SUM(C24:C89)</f>
        <v>381426971.49999988</v>
      </c>
    </row>
    <row r="91" spans="1:3" ht="12.75" customHeight="1">
      <c r="A91" s="1"/>
      <c r="B91" s="1"/>
      <c r="C91" s="2"/>
    </row>
    <row r="92" spans="1:3" ht="12.75" customHeight="1">
      <c r="A92" s="7" t="s">
        <v>170</v>
      </c>
      <c r="B92" s="7" t="s">
        <v>171</v>
      </c>
      <c r="C92" s="375">
        <v>43164545.460000001</v>
      </c>
    </row>
    <row r="93" spans="1:3" ht="12.75" customHeight="1">
      <c r="A93" s="8" t="s">
        <v>172</v>
      </c>
      <c r="B93" s="8" t="s">
        <v>173</v>
      </c>
      <c r="C93" s="376">
        <v>6113337.9299999997</v>
      </c>
    </row>
    <row r="94" spans="1:3" ht="12.75" customHeight="1">
      <c r="A94" s="8" t="s">
        <v>174</v>
      </c>
      <c r="B94" s="8" t="s">
        <v>175</v>
      </c>
      <c r="C94" s="376">
        <v>3056061.43</v>
      </c>
    </row>
    <row r="95" spans="1:3" ht="12.75" customHeight="1">
      <c r="A95" s="8" t="s">
        <v>176</v>
      </c>
      <c r="B95" s="8" t="s">
        <v>177</v>
      </c>
      <c r="C95" s="376">
        <v>19258235.25</v>
      </c>
    </row>
    <row r="96" spans="1:3" ht="12.75" customHeight="1">
      <c r="A96" s="8" t="s">
        <v>178</v>
      </c>
      <c r="B96" s="8" t="s">
        <v>179</v>
      </c>
      <c r="C96" s="376">
        <v>252000</v>
      </c>
    </row>
    <row r="97" spans="1:3" ht="12.75" customHeight="1">
      <c r="A97" s="8" t="s">
        <v>180</v>
      </c>
      <c r="B97" s="8" t="s">
        <v>181</v>
      </c>
      <c r="C97" s="376">
        <v>5570111.9800000004</v>
      </c>
    </row>
    <row r="98" spans="1:3" ht="12.75" customHeight="1">
      <c r="A98" s="8" t="s">
        <v>182</v>
      </c>
      <c r="B98" s="8" t="s">
        <v>183</v>
      </c>
      <c r="C98" s="376">
        <v>6780109.8099999996</v>
      </c>
    </row>
    <row r="99" spans="1:3" ht="12.75" customHeight="1">
      <c r="A99" s="8" t="s">
        <v>184</v>
      </c>
      <c r="B99" s="8" t="s">
        <v>185</v>
      </c>
      <c r="C99" s="376">
        <v>1303654.2</v>
      </c>
    </row>
    <row r="100" spans="1:3" ht="12.75" customHeight="1">
      <c r="A100" s="8" t="s">
        <v>186</v>
      </c>
      <c r="B100" s="8" t="s">
        <v>187</v>
      </c>
      <c r="C100" s="376">
        <v>84551.8</v>
      </c>
    </row>
    <row r="101" spans="1:3" ht="12.75" customHeight="1">
      <c r="A101" s="8" t="s">
        <v>188</v>
      </c>
      <c r="B101" s="8" t="s">
        <v>189</v>
      </c>
      <c r="C101" s="376">
        <v>7543.6</v>
      </c>
    </row>
    <row r="102" spans="1:3" ht="12.75" customHeight="1">
      <c r="A102" s="8" t="s">
        <v>190</v>
      </c>
      <c r="B102" s="8" t="s">
        <v>191</v>
      </c>
      <c r="C102" s="376">
        <v>738939.46</v>
      </c>
    </row>
    <row r="103" spans="1:3" ht="12.75" customHeight="1">
      <c r="A103" s="1"/>
      <c r="B103" s="1"/>
      <c r="C103" s="2"/>
    </row>
    <row r="104" spans="1:3" ht="12.75" customHeight="1">
      <c r="A104" s="1"/>
      <c r="B104" s="1"/>
      <c r="C104" s="2"/>
    </row>
    <row r="105" spans="1:3" ht="12.75" customHeight="1">
      <c r="A105" s="9" t="s">
        <v>192</v>
      </c>
      <c r="B105" s="9" t="s">
        <v>193</v>
      </c>
      <c r="C105" s="377">
        <f>SUM(C106:C138)</f>
        <v>248782986.74999997</v>
      </c>
    </row>
    <row r="106" spans="1:3" ht="12.75" customHeight="1">
      <c r="A106" s="10" t="s">
        <v>194</v>
      </c>
      <c r="B106" s="10" t="s">
        <v>195</v>
      </c>
      <c r="C106" s="378">
        <v>143623.67999999999</v>
      </c>
    </row>
    <row r="107" spans="1:3" ht="12.75" customHeight="1">
      <c r="A107" s="10" t="s">
        <v>196</v>
      </c>
      <c r="B107" s="10" t="s">
        <v>197</v>
      </c>
      <c r="C107" s="378">
        <v>14272070.67</v>
      </c>
    </row>
    <row r="108" spans="1:3" ht="12.75" customHeight="1">
      <c r="A108" s="10" t="s">
        <v>198</v>
      </c>
      <c r="B108" s="10" t="s">
        <v>199</v>
      </c>
      <c r="C108" s="378">
        <v>322.39999999999998</v>
      </c>
    </row>
    <row r="109" spans="1:3" ht="12.75" customHeight="1">
      <c r="A109" s="10" t="s">
        <v>200</v>
      </c>
      <c r="B109" s="10" t="s">
        <v>201</v>
      </c>
      <c r="C109" s="378">
        <v>22632.48</v>
      </c>
    </row>
    <row r="110" spans="1:3" ht="12.75" customHeight="1">
      <c r="A110" s="10" t="s">
        <v>202</v>
      </c>
      <c r="B110" s="10" t="s">
        <v>203</v>
      </c>
      <c r="C110" s="378">
        <v>6107134.3600000003</v>
      </c>
    </row>
    <row r="111" spans="1:3" ht="12.75" customHeight="1">
      <c r="A111" s="10" t="s">
        <v>204</v>
      </c>
      <c r="B111" s="10" t="s">
        <v>205</v>
      </c>
      <c r="C111" s="378">
        <v>104513706.28</v>
      </c>
    </row>
    <row r="112" spans="1:3" ht="12.75" customHeight="1">
      <c r="A112" s="10" t="s">
        <v>206</v>
      </c>
      <c r="B112" s="10" t="s">
        <v>207</v>
      </c>
      <c r="C112" s="378">
        <v>17300626.27</v>
      </c>
    </row>
    <row r="113" spans="1:3" ht="12.75" customHeight="1">
      <c r="A113" s="10" t="s">
        <v>208</v>
      </c>
      <c r="B113" s="10" t="s">
        <v>209</v>
      </c>
      <c r="C113" s="378">
        <v>4054162.01</v>
      </c>
    </row>
    <row r="114" spans="1:3" ht="12.75" customHeight="1">
      <c r="A114" s="10" t="s">
        <v>210</v>
      </c>
      <c r="B114" s="10" t="s">
        <v>211</v>
      </c>
      <c r="C114" s="378">
        <v>901962.48</v>
      </c>
    </row>
    <row r="115" spans="1:3" ht="12.75" customHeight="1">
      <c r="A115" s="10" t="s">
        <v>212</v>
      </c>
      <c r="B115" s="10" t="s">
        <v>213</v>
      </c>
      <c r="C115" s="378">
        <v>259406.78</v>
      </c>
    </row>
    <row r="116" spans="1:3" ht="12.75" customHeight="1">
      <c r="A116" s="10" t="s">
        <v>214</v>
      </c>
      <c r="B116" s="10" t="s">
        <v>215</v>
      </c>
      <c r="C116" s="378">
        <v>221567.45</v>
      </c>
    </row>
    <row r="117" spans="1:3" ht="12.75" customHeight="1">
      <c r="A117" s="10" t="s">
        <v>216</v>
      </c>
      <c r="B117" s="10" t="s">
        <v>217</v>
      </c>
      <c r="C117" s="378">
        <v>74050.009999999995</v>
      </c>
    </row>
    <row r="118" spans="1:3" ht="12.75" customHeight="1">
      <c r="A118" s="10" t="s">
        <v>218</v>
      </c>
      <c r="B118" s="10" t="s">
        <v>219</v>
      </c>
      <c r="C118" s="378">
        <v>6025750.71</v>
      </c>
    </row>
    <row r="119" spans="1:3" ht="12.75" customHeight="1">
      <c r="A119" s="10" t="s">
        <v>220</v>
      </c>
      <c r="B119" s="10" t="s">
        <v>221</v>
      </c>
      <c r="C119" s="378">
        <v>6170101.4000000004</v>
      </c>
    </row>
    <row r="120" spans="1:3" ht="12.75" customHeight="1">
      <c r="A120" s="10" t="s">
        <v>222</v>
      </c>
      <c r="B120" s="10" t="s">
        <v>223</v>
      </c>
      <c r="C120" s="378">
        <v>3405776.17</v>
      </c>
    </row>
    <row r="121" spans="1:3" ht="12.75" customHeight="1">
      <c r="A121" s="10" t="s">
        <v>224</v>
      </c>
      <c r="B121" s="10" t="s">
        <v>225</v>
      </c>
      <c r="C121" s="378">
        <v>44808036.450000003</v>
      </c>
    </row>
    <row r="122" spans="1:3" ht="12.75" customHeight="1">
      <c r="A122" s="10" t="s">
        <v>226</v>
      </c>
      <c r="B122" s="10" t="s">
        <v>227</v>
      </c>
      <c r="C122" s="378">
        <v>657740.19999999995</v>
      </c>
    </row>
    <row r="123" spans="1:3" ht="12.75" customHeight="1">
      <c r="A123" s="10" t="s">
        <v>228</v>
      </c>
      <c r="B123" s="10" t="s">
        <v>229</v>
      </c>
      <c r="C123" s="378">
        <v>1130589.83</v>
      </c>
    </row>
    <row r="124" spans="1:3" ht="12.75" customHeight="1">
      <c r="A124" s="10" t="s">
        <v>230</v>
      </c>
      <c r="B124" s="10" t="s">
        <v>231</v>
      </c>
      <c r="C124" s="378">
        <v>8160043.6299999999</v>
      </c>
    </row>
    <row r="125" spans="1:3" ht="12.75" customHeight="1">
      <c r="A125" s="10" t="s">
        <v>232</v>
      </c>
      <c r="B125" s="10" t="s">
        <v>233</v>
      </c>
      <c r="C125" s="378">
        <v>9806404.8900000006</v>
      </c>
    </row>
    <row r="126" spans="1:3" ht="12.75" customHeight="1">
      <c r="A126" s="10" t="s">
        <v>234</v>
      </c>
      <c r="B126" s="10" t="s">
        <v>235</v>
      </c>
      <c r="C126" s="378">
        <v>4276608.2</v>
      </c>
    </row>
    <row r="127" spans="1:3" ht="12.75" customHeight="1">
      <c r="A127" s="10" t="s">
        <v>236</v>
      </c>
      <c r="B127" s="10" t="s">
        <v>237</v>
      </c>
      <c r="C127" s="378">
        <v>6089837.5499999998</v>
      </c>
    </row>
    <row r="128" spans="1:3" ht="12.75" customHeight="1">
      <c r="A128" s="10" t="s">
        <v>238</v>
      </c>
      <c r="B128" s="10" t="s">
        <v>239</v>
      </c>
      <c r="C128" s="378">
        <v>2209912.89</v>
      </c>
    </row>
    <row r="129" spans="1:3" ht="12.75" customHeight="1">
      <c r="A129" s="10" t="s">
        <v>240</v>
      </c>
      <c r="B129" s="10" t="s">
        <v>241</v>
      </c>
      <c r="C129" s="378">
        <v>365094.8</v>
      </c>
    </row>
    <row r="130" spans="1:3" ht="12.75" customHeight="1">
      <c r="A130" s="10" t="s">
        <v>242</v>
      </c>
      <c r="B130" s="10" t="s">
        <v>243</v>
      </c>
      <c r="C130" s="378">
        <v>1956803.94</v>
      </c>
    </row>
    <row r="131" spans="1:3" ht="12.75" customHeight="1">
      <c r="A131" s="10" t="s">
        <v>244</v>
      </c>
      <c r="B131" s="10" t="s">
        <v>245</v>
      </c>
      <c r="C131" s="378">
        <v>1195043.1200000001</v>
      </c>
    </row>
    <row r="132" spans="1:3" ht="12.75" customHeight="1">
      <c r="A132" s="10" t="s">
        <v>246</v>
      </c>
      <c r="B132" s="10" t="s">
        <v>247</v>
      </c>
      <c r="C132" s="378">
        <v>1444275.16</v>
      </c>
    </row>
    <row r="133" spans="1:3" ht="12.75" customHeight="1">
      <c r="A133" s="10" t="s">
        <v>248</v>
      </c>
      <c r="B133" s="10" t="s">
        <v>249</v>
      </c>
      <c r="C133" s="378">
        <v>27680</v>
      </c>
    </row>
    <row r="134" spans="1:3" ht="12.75" customHeight="1">
      <c r="A134" s="10" t="s">
        <v>250</v>
      </c>
      <c r="B134" s="10" t="s">
        <v>251</v>
      </c>
      <c r="C134" s="378">
        <v>2195523.0299999998</v>
      </c>
    </row>
    <row r="135" spans="1:3" ht="12.75" customHeight="1">
      <c r="A135" s="10" t="s">
        <v>252</v>
      </c>
      <c r="B135" s="10" t="s">
        <v>253</v>
      </c>
      <c r="C135" s="378">
        <v>21734.73</v>
      </c>
    </row>
    <row r="136" spans="1:3" ht="12.75" customHeight="1">
      <c r="A136" s="10" t="s">
        <v>254</v>
      </c>
      <c r="B136" s="10" t="s">
        <v>255</v>
      </c>
      <c r="C136" s="378">
        <v>645806.28</v>
      </c>
    </row>
    <row r="137" spans="1:3" ht="12.75" customHeight="1">
      <c r="A137" s="10" t="s">
        <v>256</v>
      </c>
      <c r="B137" s="10" t="s">
        <v>257</v>
      </c>
      <c r="C137" s="378">
        <v>57580.9</v>
      </c>
    </row>
    <row r="138" spans="1:3" ht="12.75" customHeight="1">
      <c r="A138" s="10" t="s">
        <v>258</v>
      </c>
      <c r="B138" s="10" t="s">
        <v>259</v>
      </c>
      <c r="C138" s="378">
        <v>261378</v>
      </c>
    </row>
    <row r="139" spans="1:3" ht="12.75" customHeight="1">
      <c r="A139" s="1"/>
      <c r="B139" s="1"/>
      <c r="C139" s="2">
        <f>SUM(C106:C138)</f>
        <v>248782986.74999997</v>
      </c>
    </row>
    <row r="140" spans="1:3" ht="12.75" customHeight="1">
      <c r="A140" s="1"/>
      <c r="B140" s="1"/>
      <c r="C140" s="2"/>
    </row>
    <row r="141" spans="1:3" ht="12.75" customHeight="1">
      <c r="A141" s="18" t="s">
        <v>264</v>
      </c>
      <c r="B141" s="18" t="s">
        <v>265</v>
      </c>
      <c r="C141" s="379">
        <f>C142+C156+C161</f>
        <v>3607821011.6199999</v>
      </c>
    </row>
    <row r="142" spans="1:3" ht="12.75" customHeight="1">
      <c r="A142" s="18"/>
      <c r="B142" s="18"/>
      <c r="C142" s="379">
        <f>SUM(C143:C154)</f>
        <v>2147354108.5900002</v>
      </c>
    </row>
    <row r="143" spans="1:3" ht="12.75" customHeight="1">
      <c r="A143" s="15" t="s">
        <v>266</v>
      </c>
      <c r="B143" s="15" t="s">
        <v>267</v>
      </c>
      <c r="C143" s="381">
        <v>1223496</v>
      </c>
    </row>
    <row r="144" spans="1:3" ht="12.75" customHeight="1">
      <c r="A144" s="15" t="s">
        <v>268</v>
      </c>
      <c r="B144" s="15" t="s">
        <v>269</v>
      </c>
      <c r="C144" s="381">
        <v>59494619</v>
      </c>
    </row>
    <row r="145" spans="1:3" ht="12.75" customHeight="1">
      <c r="A145" s="15" t="s">
        <v>270</v>
      </c>
      <c r="B145" s="15" t="s">
        <v>271</v>
      </c>
      <c r="C145" s="381">
        <v>81599132</v>
      </c>
    </row>
    <row r="146" spans="1:3" ht="12.75" customHeight="1">
      <c r="A146" s="15" t="s">
        <v>272</v>
      </c>
      <c r="B146" s="15" t="s">
        <v>273</v>
      </c>
      <c r="C146" s="381">
        <v>52019730</v>
      </c>
    </row>
    <row r="147" spans="1:3" ht="12.75" customHeight="1">
      <c r="A147" s="15" t="s">
        <v>274</v>
      </c>
      <c r="B147" s="15" t="s">
        <v>275</v>
      </c>
      <c r="C147" s="381">
        <v>1440097603</v>
      </c>
    </row>
    <row r="148" spans="1:3" ht="12.75" customHeight="1">
      <c r="A148" s="15" t="s">
        <v>276</v>
      </c>
      <c r="B148" s="15" t="s">
        <v>277</v>
      </c>
      <c r="C148" s="381">
        <v>91057922</v>
      </c>
    </row>
    <row r="149" spans="1:3" ht="12.75" customHeight="1">
      <c r="A149" s="15" t="s">
        <v>278</v>
      </c>
      <c r="B149" s="15" t="s">
        <v>279</v>
      </c>
      <c r="C149" s="381">
        <v>507109</v>
      </c>
    </row>
    <row r="150" spans="1:3" ht="12.75" customHeight="1">
      <c r="A150" s="15" t="s">
        <v>280</v>
      </c>
      <c r="B150" s="15" t="s">
        <v>281</v>
      </c>
      <c r="C150" s="381">
        <v>26834116</v>
      </c>
    </row>
    <row r="151" spans="1:3" ht="12.75" customHeight="1">
      <c r="A151" s="15" t="s">
        <v>282</v>
      </c>
      <c r="B151" s="15" t="s">
        <v>283</v>
      </c>
      <c r="C151" s="381">
        <v>287814176</v>
      </c>
    </row>
    <row r="152" spans="1:3" ht="12.75" customHeight="1">
      <c r="A152" s="15" t="s">
        <v>284</v>
      </c>
      <c r="B152" s="15" t="s">
        <v>285</v>
      </c>
      <c r="C152" s="381">
        <v>31781898</v>
      </c>
    </row>
    <row r="153" spans="1:3" ht="12.75" customHeight="1">
      <c r="A153" s="380" t="s">
        <v>494</v>
      </c>
      <c r="B153" s="380" t="s">
        <v>495</v>
      </c>
      <c r="C153" s="381">
        <v>380383.4</v>
      </c>
    </row>
    <row r="154" spans="1:3" ht="12.75" customHeight="1">
      <c r="A154" s="15" t="s">
        <v>286</v>
      </c>
      <c r="B154" s="15" t="s">
        <v>287</v>
      </c>
      <c r="C154" s="381">
        <v>74543924.189999998</v>
      </c>
    </row>
    <row r="156" spans="1:3" ht="12.75" customHeight="1">
      <c r="A156" s="18" t="s">
        <v>288</v>
      </c>
      <c r="B156" s="18" t="s">
        <v>289</v>
      </c>
      <c r="C156" s="394">
        <f>SUM(C157:C160)</f>
        <v>229883861</v>
      </c>
    </row>
    <row r="157" spans="1:3" ht="12.75" customHeight="1">
      <c r="A157" s="15" t="s">
        <v>290</v>
      </c>
      <c r="B157" s="15" t="s">
        <v>291</v>
      </c>
      <c r="C157" s="381">
        <v>203402597</v>
      </c>
    </row>
    <row r="158" spans="1:3" ht="12.75" customHeight="1">
      <c r="A158" s="15" t="s">
        <v>292</v>
      </c>
      <c r="B158" s="15" t="s">
        <v>293</v>
      </c>
      <c r="C158" s="381">
        <v>14874882</v>
      </c>
    </row>
    <row r="159" spans="1:3" ht="12.75" customHeight="1">
      <c r="A159" s="15" t="s">
        <v>294</v>
      </c>
      <c r="B159" s="15" t="s">
        <v>295</v>
      </c>
      <c r="C159" s="381">
        <v>9289445</v>
      </c>
    </row>
    <row r="160" spans="1:3" ht="12.75" customHeight="1">
      <c r="A160" s="15" t="s">
        <v>296</v>
      </c>
      <c r="B160" s="15" t="s">
        <v>297</v>
      </c>
      <c r="C160" s="381">
        <v>2316937</v>
      </c>
    </row>
    <row r="161" spans="1:4" ht="12.75" customHeight="1">
      <c r="A161" s="18" t="s">
        <v>298</v>
      </c>
      <c r="B161" s="18" t="s">
        <v>3</v>
      </c>
      <c r="C161" s="19">
        <f>SUM(C162:C167)</f>
        <v>1230583042.03</v>
      </c>
    </row>
    <row r="162" spans="1:4" ht="12.75" customHeight="1">
      <c r="A162" s="15" t="s">
        <v>300</v>
      </c>
      <c r="B162" s="15" t="s">
        <v>299</v>
      </c>
      <c r="C162" s="381">
        <v>225999296</v>
      </c>
    </row>
    <row r="163" spans="1:4" ht="12.75" customHeight="1">
      <c r="A163" s="15" t="s">
        <v>302</v>
      </c>
      <c r="B163" s="15" t="s">
        <v>301</v>
      </c>
      <c r="C163" s="381">
        <v>156986909</v>
      </c>
    </row>
    <row r="164" spans="1:4" ht="12.75" customHeight="1">
      <c r="A164" s="15" t="s">
        <v>304</v>
      </c>
      <c r="B164" s="15" t="s">
        <v>303</v>
      </c>
      <c r="C164" s="381">
        <v>790618059</v>
      </c>
    </row>
    <row r="165" spans="1:4" ht="12.75" customHeight="1">
      <c r="A165" s="380" t="s">
        <v>496</v>
      </c>
      <c r="B165" s="380" t="s">
        <v>497</v>
      </c>
      <c r="C165" s="381">
        <v>1375000</v>
      </c>
    </row>
    <row r="166" spans="1:4" ht="12.75" customHeight="1">
      <c r="A166" s="380" t="s">
        <v>498</v>
      </c>
      <c r="B166" s="380" t="s">
        <v>499</v>
      </c>
      <c r="C166" s="381">
        <v>55403778.030000001</v>
      </c>
    </row>
    <row r="167" spans="1:4" ht="12.75" customHeight="1">
      <c r="A167" s="380" t="s">
        <v>500</v>
      </c>
      <c r="B167" s="380" t="s">
        <v>501</v>
      </c>
      <c r="C167" s="381">
        <v>200000</v>
      </c>
    </row>
    <row r="168" spans="1:4" ht="12.75" customHeight="1">
      <c r="A168" s="380"/>
      <c r="B168" s="380"/>
      <c r="C168" s="381"/>
    </row>
    <row r="169" spans="1:4" ht="12.75" customHeight="1">
      <c r="A169" s="380"/>
      <c r="B169" s="380"/>
      <c r="C169" s="381"/>
    </row>
    <row r="170" spans="1:4" s="16" customFormat="1" ht="12.75" customHeight="1" thickBot="1">
      <c r="A170" s="386"/>
      <c r="B170" s="386"/>
      <c r="C170" s="387"/>
    </row>
    <row r="171" spans="1:4" ht="12.75" customHeight="1">
      <c r="A171" s="396" t="s">
        <v>305</v>
      </c>
      <c r="B171" s="397" t="s">
        <v>2</v>
      </c>
      <c r="C171" s="398">
        <v>105601727.23</v>
      </c>
      <c r="D171" s="438" t="s">
        <v>502</v>
      </c>
    </row>
    <row r="172" spans="1:4" ht="12.75" customHeight="1" thickBot="1">
      <c r="A172" s="399" t="s">
        <v>306</v>
      </c>
      <c r="B172" s="400" t="s">
        <v>307</v>
      </c>
      <c r="C172" s="401">
        <v>105601727.23</v>
      </c>
      <c r="D172" s="439"/>
    </row>
    <row r="173" spans="1:4" s="16" customFormat="1" ht="12.75" customHeight="1">
      <c r="A173" s="405"/>
      <c r="B173" s="384"/>
      <c r="C173" s="406"/>
      <c r="D173" s="407"/>
    </row>
    <row r="174" spans="1:4" ht="12.75" customHeight="1">
      <c r="A174" s="11"/>
      <c r="B174" s="404" t="s">
        <v>503</v>
      </c>
      <c r="C174" s="12">
        <f>C175+C180</f>
        <v>2623777.23</v>
      </c>
      <c r="D174" s="16"/>
    </row>
    <row r="175" spans="1:4" ht="12.75" customHeight="1">
      <c r="A175" s="13" t="s">
        <v>308</v>
      </c>
      <c r="B175" s="403" t="s">
        <v>309</v>
      </c>
      <c r="C175" s="14">
        <f>SUM(C176:C179)</f>
        <v>1385660.95</v>
      </c>
    </row>
    <row r="176" spans="1:4" ht="12.75" customHeight="1">
      <c r="A176" s="17" t="s">
        <v>312</v>
      </c>
      <c r="B176" s="17" t="s">
        <v>313</v>
      </c>
      <c r="C176" s="382">
        <v>7147.73</v>
      </c>
    </row>
    <row r="177" spans="1:3" ht="12.75" customHeight="1">
      <c r="A177" s="17" t="s">
        <v>314</v>
      </c>
      <c r="B177" s="17" t="s">
        <v>315</v>
      </c>
      <c r="C177" s="382">
        <v>390151.55</v>
      </c>
    </row>
    <row r="178" spans="1:3" ht="12.75" customHeight="1">
      <c r="A178" s="17" t="s">
        <v>316</v>
      </c>
      <c r="B178" s="17" t="s">
        <v>317</v>
      </c>
      <c r="C178" s="382">
        <v>949218.27</v>
      </c>
    </row>
    <row r="179" spans="1:3" ht="12.75" customHeight="1">
      <c r="A179" s="17" t="s">
        <v>318</v>
      </c>
      <c r="B179" s="17" t="s">
        <v>319</v>
      </c>
      <c r="C179" s="382">
        <v>39143.4</v>
      </c>
    </row>
    <row r="180" spans="1:3" ht="12.75" customHeight="1">
      <c r="A180" s="13" t="s">
        <v>322</v>
      </c>
      <c r="B180" s="13" t="s">
        <v>323</v>
      </c>
      <c r="C180" s="14">
        <f>C181</f>
        <v>1238116.28</v>
      </c>
    </row>
    <row r="181" spans="1:3" ht="12.75" customHeight="1">
      <c r="A181" s="17" t="s">
        <v>324</v>
      </c>
      <c r="B181" s="17" t="s">
        <v>323</v>
      </c>
      <c r="C181" s="383">
        <v>1238116.28</v>
      </c>
    </row>
  </sheetData>
  <mergeCells count="1">
    <mergeCell ref="D171:D172"/>
  </mergeCells>
  <pageMargins left="0" right="0" top="0" bottom="0" header="0" footer="0"/>
  <pageSetup fitToWidth="0" fitToHeight="0" orientation="landscape" r:id="rId1"/>
</worksheet>
</file>

<file path=xl/worksheets/sheet2.xml><?xml version="1.0" encoding="utf-8"?>
<worksheet xmlns="http://schemas.openxmlformats.org/spreadsheetml/2006/main" xmlns:r="http://schemas.openxmlformats.org/officeDocument/2006/relationships">
  <dimension ref="A1:H86"/>
  <sheetViews>
    <sheetView view="pageLayout" zoomScale="150" zoomScalePageLayoutView="150" workbookViewId="0">
      <selection activeCell="D7" sqref="D7"/>
    </sheetView>
  </sheetViews>
  <sheetFormatPr baseColWidth="10" defaultRowHeight="12.75"/>
  <cols>
    <col min="1" max="1" width="30.42578125" style="20" customWidth="1"/>
    <col min="2" max="2" width="12.5703125" style="20" customWidth="1"/>
    <col min="3" max="3" width="12.28515625" style="20" customWidth="1"/>
    <col min="4" max="4" width="11.42578125" style="20" customWidth="1"/>
    <col min="5" max="5" width="12.42578125" style="20" customWidth="1"/>
    <col min="6" max="6" width="12" style="20" customWidth="1"/>
    <col min="7" max="7" width="11.7109375" style="20" customWidth="1"/>
    <col min="8" max="8" width="12.28515625" style="20" bestFit="1" customWidth="1"/>
    <col min="9" max="16384" width="11.42578125" style="20"/>
  </cols>
  <sheetData>
    <row r="1" spans="1:7">
      <c r="A1" s="448" t="s">
        <v>325</v>
      </c>
      <c r="B1" s="449"/>
      <c r="C1" s="449"/>
      <c r="D1" s="449"/>
      <c r="E1" s="449"/>
      <c r="F1" s="449"/>
      <c r="G1" s="450"/>
    </row>
    <row r="2" spans="1:7" ht="11.25" customHeight="1">
      <c r="A2" s="451" t="s">
        <v>326</v>
      </c>
      <c r="B2" s="452"/>
      <c r="C2" s="452"/>
      <c r="D2" s="452"/>
      <c r="E2" s="452"/>
      <c r="F2" s="452"/>
      <c r="G2" s="453"/>
    </row>
    <row r="3" spans="1:7" ht="13.5" thickBot="1">
      <c r="A3" s="454" t="s">
        <v>511</v>
      </c>
      <c r="B3" s="455"/>
      <c r="C3" s="455"/>
      <c r="D3" s="455"/>
      <c r="E3" s="455"/>
      <c r="F3" s="455"/>
      <c r="G3" s="456"/>
    </row>
    <row r="4" spans="1:7" ht="34.5" thickBot="1">
      <c r="A4" s="457" t="s">
        <v>327</v>
      </c>
      <c r="B4" s="343" t="s">
        <v>328</v>
      </c>
      <c r="C4" s="344" t="s">
        <v>329</v>
      </c>
      <c r="D4" s="343" t="s">
        <v>330</v>
      </c>
      <c r="E4" s="343" t="s">
        <v>331</v>
      </c>
      <c r="F4" s="343" t="s">
        <v>332</v>
      </c>
      <c r="G4" s="345"/>
    </row>
    <row r="5" spans="1:7" ht="13.5" thickBot="1">
      <c r="A5" s="458"/>
      <c r="B5" s="346">
        <v>-1</v>
      </c>
      <c r="C5" s="346">
        <v>-2</v>
      </c>
      <c r="D5" s="346" t="s">
        <v>333</v>
      </c>
      <c r="E5" s="347">
        <v>-4</v>
      </c>
      <c r="F5" s="347">
        <v>-5</v>
      </c>
      <c r="G5" s="347" t="s">
        <v>334</v>
      </c>
    </row>
    <row r="6" spans="1:7">
      <c r="A6" s="22" t="s">
        <v>9</v>
      </c>
      <c r="B6" s="23">
        <v>1418811440.2988024</v>
      </c>
      <c r="C6" s="24">
        <f>C52+C53+C54</f>
        <v>246718627</v>
      </c>
      <c r="D6" s="24">
        <f>B6+C6</f>
        <v>1665530067.2988024</v>
      </c>
      <c r="E6" s="172">
        <f>'PARTICIPACIONES MODIF'!C2</f>
        <v>1397757202.2299998</v>
      </c>
      <c r="F6" s="180">
        <f>E6</f>
        <v>1397757202.2299998</v>
      </c>
      <c r="G6" s="178">
        <f>F6-B6</f>
        <v>-21054238.068802595</v>
      </c>
    </row>
    <row r="7" spans="1:7">
      <c r="A7" s="25" t="s">
        <v>335</v>
      </c>
      <c r="B7" s="23"/>
      <c r="C7" s="26"/>
      <c r="D7" s="26"/>
      <c r="E7" s="173"/>
      <c r="F7" s="181"/>
      <c r="G7" s="179"/>
    </row>
    <row r="8" spans="1:7" ht="12.75" customHeight="1">
      <c r="A8" s="25" t="s">
        <v>336</v>
      </c>
      <c r="B8" s="23"/>
      <c r="C8" s="26"/>
      <c r="D8" s="26">
        <f t="shared" ref="D8:D19" si="0">B8+C8</f>
        <v>0</v>
      </c>
      <c r="E8" s="174"/>
      <c r="F8" s="182"/>
      <c r="G8" s="179"/>
    </row>
    <row r="9" spans="1:7">
      <c r="A9" s="25" t="s">
        <v>39</v>
      </c>
      <c r="B9" s="23">
        <v>473119711.40667796</v>
      </c>
      <c r="C9" s="26">
        <f>C42+C43+C56+C57+C55</f>
        <v>1144403.3999999999</v>
      </c>
      <c r="D9" s="26">
        <f t="shared" si="0"/>
        <v>474264114.80667794</v>
      </c>
      <c r="E9" s="175">
        <f>'PARTICIPACIONES MODIF'!C3</f>
        <v>381426971.49999988</v>
      </c>
      <c r="F9" s="181">
        <f>E9</f>
        <v>381426971.49999988</v>
      </c>
      <c r="G9" s="179">
        <f>F9-B9</f>
        <v>-91692739.906678081</v>
      </c>
    </row>
    <row r="10" spans="1:7">
      <c r="A10" s="25" t="s">
        <v>337</v>
      </c>
      <c r="C10" s="28"/>
      <c r="D10" s="28"/>
      <c r="E10" s="173"/>
      <c r="F10" s="183"/>
      <c r="G10" s="179">
        <f t="shared" ref="G10:G19" si="1">F10-B10</f>
        <v>0</v>
      </c>
    </row>
    <row r="11" spans="1:7">
      <c r="A11" s="30" t="s">
        <v>338</v>
      </c>
      <c r="B11" s="31">
        <v>376130160.9425</v>
      </c>
      <c r="C11" s="32">
        <f>C58+C59+C60+C61+C62</f>
        <v>-4066087</v>
      </c>
      <c r="D11" s="26">
        <f>B11+C11</f>
        <v>372064073.9425</v>
      </c>
      <c r="E11" s="175">
        <f>'PARTICIPACIONES MODIF'!C4</f>
        <v>43164545.460000001</v>
      </c>
      <c r="F11" s="183">
        <f>E11</f>
        <v>43164545.460000001</v>
      </c>
      <c r="G11" s="179">
        <f t="shared" si="1"/>
        <v>-332965615.48250002</v>
      </c>
    </row>
    <row r="12" spans="1:7">
      <c r="A12" s="30" t="s">
        <v>339</v>
      </c>
      <c r="B12" s="23"/>
      <c r="C12" s="26"/>
      <c r="D12" s="26">
        <f t="shared" si="0"/>
        <v>0</v>
      </c>
      <c r="E12" s="176"/>
      <c r="F12" s="184"/>
      <c r="G12" s="179">
        <f t="shared" si="1"/>
        <v>0</v>
      </c>
    </row>
    <row r="13" spans="1:7" ht="12.75" customHeight="1">
      <c r="A13" s="25" t="s">
        <v>340</v>
      </c>
      <c r="B13" s="31"/>
      <c r="C13" s="32"/>
      <c r="D13" s="26">
        <f t="shared" si="0"/>
        <v>0</v>
      </c>
      <c r="E13" s="173"/>
      <c r="F13" s="183"/>
      <c r="G13" s="179">
        <f t="shared" si="1"/>
        <v>0</v>
      </c>
    </row>
    <row r="14" spans="1:7">
      <c r="A14" s="30" t="s">
        <v>338</v>
      </c>
      <c r="B14" s="23">
        <v>264289759.61211792</v>
      </c>
      <c r="C14" s="26">
        <f>C44+C63+C64+C65+C66+C67+C68+C69+C70</f>
        <v>-56950473</v>
      </c>
      <c r="D14" s="26">
        <f t="shared" si="0"/>
        <v>207339286.61211792</v>
      </c>
      <c r="E14" s="175">
        <f>'PARTICIPACIONES MODIF'!C5</f>
        <v>248782986.74999997</v>
      </c>
      <c r="F14" s="183">
        <f>E14</f>
        <v>248782986.74999997</v>
      </c>
      <c r="G14" s="179">
        <f t="shared" si="1"/>
        <v>-15506772.862117946</v>
      </c>
    </row>
    <row r="15" spans="1:7">
      <c r="A15" s="30" t="s">
        <v>339</v>
      </c>
      <c r="B15" s="23"/>
      <c r="C15" s="26"/>
      <c r="D15" s="26">
        <f t="shared" si="0"/>
        <v>0</v>
      </c>
      <c r="E15" s="173"/>
      <c r="F15" s="183"/>
      <c r="G15" s="179">
        <f t="shared" si="1"/>
        <v>0</v>
      </c>
    </row>
    <row r="16" spans="1:7">
      <c r="A16" s="33" t="s">
        <v>341</v>
      </c>
      <c r="B16" s="23"/>
      <c r="C16" s="26"/>
      <c r="D16" s="26">
        <f t="shared" si="0"/>
        <v>0</v>
      </c>
      <c r="E16" s="173"/>
      <c r="F16" s="183"/>
      <c r="G16" s="179">
        <f t="shared" si="1"/>
        <v>0</v>
      </c>
    </row>
    <row r="17" spans="1:8" ht="12.75" customHeight="1">
      <c r="A17" s="25" t="s">
        <v>263</v>
      </c>
      <c r="B17" s="23">
        <v>4114010917</v>
      </c>
      <c r="C17" s="26">
        <f>C45+C46+C71+C72+C73</f>
        <v>-388864823</v>
      </c>
      <c r="D17" s="26">
        <f t="shared" si="0"/>
        <v>3725146094</v>
      </c>
      <c r="E17" s="173">
        <f>'balanza 3er trimestre'!C141</f>
        <v>3607821011.6199999</v>
      </c>
      <c r="F17" s="183">
        <f>E17</f>
        <v>3607821011.6199999</v>
      </c>
      <c r="G17" s="179">
        <v>-2725983933</v>
      </c>
      <c r="H17" s="34"/>
    </row>
    <row r="18" spans="1:8" ht="12.75" customHeight="1">
      <c r="A18" s="25" t="s">
        <v>342</v>
      </c>
      <c r="B18" s="31"/>
      <c r="C18" s="32"/>
      <c r="D18" s="26">
        <f t="shared" si="0"/>
        <v>0</v>
      </c>
      <c r="E18" s="176"/>
      <c r="F18" s="184">
        <f>E18</f>
        <v>0</v>
      </c>
      <c r="G18" s="179">
        <f t="shared" si="1"/>
        <v>0</v>
      </c>
      <c r="H18" s="34"/>
    </row>
    <row r="19" spans="1:8" ht="13.5" thickBot="1">
      <c r="A19" s="33" t="s">
        <v>343</v>
      </c>
      <c r="B19" s="23">
        <v>334647578</v>
      </c>
      <c r="C19" s="35">
        <f>C74+C75+C76+C77</f>
        <v>258335578</v>
      </c>
      <c r="D19" s="35">
        <f t="shared" si="0"/>
        <v>592983156</v>
      </c>
      <c r="E19" s="177">
        <f>'PARTICIPACIONES MODIF'!C8</f>
        <v>2623777.23</v>
      </c>
      <c r="F19" s="185">
        <f>E19</f>
        <v>2623777.23</v>
      </c>
      <c r="G19" s="179">
        <f t="shared" si="1"/>
        <v>-332023800.76999998</v>
      </c>
    </row>
    <row r="20" spans="1:8" ht="13.5" customHeight="1" thickBot="1">
      <c r="A20" s="37" t="s">
        <v>344</v>
      </c>
      <c r="B20" s="38">
        <f t="shared" ref="B20:F20" si="2">SUM(B6:B19)</f>
        <v>6981009567.2600975</v>
      </c>
      <c r="C20" s="39">
        <f>SUM(C6:C19)</f>
        <v>56317225.400000006</v>
      </c>
      <c r="D20" s="39">
        <f>SUM(D6:D19)</f>
        <v>7037326792.6600981</v>
      </c>
      <c r="E20" s="40">
        <f>SUM(E6:E19)</f>
        <v>5681576494.789999</v>
      </c>
      <c r="F20" s="41">
        <f t="shared" si="2"/>
        <v>5681576494.789999</v>
      </c>
      <c r="G20" s="39">
        <f>SUM(G6:G19)</f>
        <v>-3519227100.0900989</v>
      </c>
      <c r="H20" s="42"/>
    </row>
    <row r="21" spans="1:8" ht="34.5" thickBot="1">
      <c r="A21" s="459" t="s">
        <v>345</v>
      </c>
      <c r="B21" s="346" t="s">
        <v>328</v>
      </c>
      <c r="C21" s="348" t="s">
        <v>329</v>
      </c>
      <c r="D21" s="346" t="s">
        <v>330</v>
      </c>
      <c r="E21" s="346" t="s">
        <v>331</v>
      </c>
      <c r="F21" s="346" t="s">
        <v>332</v>
      </c>
      <c r="G21" s="349"/>
    </row>
    <row r="22" spans="1:8" ht="13.5" thickBot="1">
      <c r="A22" s="460"/>
      <c r="B22" s="347">
        <v>-1</v>
      </c>
      <c r="C22" s="347">
        <v>-2</v>
      </c>
      <c r="D22" s="347" t="s">
        <v>333</v>
      </c>
      <c r="E22" s="347">
        <v>-4</v>
      </c>
      <c r="F22" s="347">
        <v>-5</v>
      </c>
      <c r="G22" s="347" t="s">
        <v>334</v>
      </c>
    </row>
    <row r="23" spans="1:8" ht="12.75" customHeight="1">
      <c r="A23" s="43" t="s">
        <v>346</v>
      </c>
      <c r="B23" s="24"/>
      <c r="C23" s="24"/>
      <c r="D23" s="24"/>
      <c r="E23" s="24"/>
      <c r="F23" s="24"/>
      <c r="G23" s="24"/>
    </row>
    <row r="24" spans="1:8">
      <c r="A24" s="44" t="s">
        <v>9</v>
      </c>
      <c r="B24" s="45">
        <f>SUM($B$6)</f>
        <v>1418811440.2988024</v>
      </c>
      <c r="C24" s="26">
        <f>C6</f>
        <v>246718627</v>
      </c>
      <c r="D24" s="26">
        <f>B24+C24</f>
        <v>1665530067.2988024</v>
      </c>
      <c r="E24" s="26">
        <f>E6</f>
        <v>1397757202.2299998</v>
      </c>
      <c r="F24" s="26">
        <f>E24</f>
        <v>1397757202.2299998</v>
      </c>
      <c r="G24" s="26">
        <f>F24-B24</f>
        <v>-21054238.068802595</v>
      </c>
    </row>
    <row r="25" spans="1:8">
      <c r="A25" s="44" t="s">
        <v>336</v>
      </c>
      <c r="B25" s="45"/>
      <c r="C25" s="26"/>
      <c r="D25" s="26">
        <f t="shared" ref="D25:D26" si="3">B25+C25</f>
        <v>0</v>
      </c>
      <c r="E25" s="26"/>
      <c r="F25" s="26"/>
      <c r="G25" s="26">
        <f t="shared" ref="G25:G40" si="4">F25-B25</f>
        <v>0</v>
      </c>
    </row>
    <row r="26" spans="1:8">
      <c r="A26" s="46" t="s">
        <v>39</v>
      </c>
      <c r="B26" s="45">
        <f>$B$9</f>
        <v>473119711.40667796</v>
      </c>
      <c r="C26" s="26">
        <f>C9</f>
        <v>1144403.3999999999</v>
      </c>
      <c r="D26" s="26">
        <f t="shared" si="3"/>
        <v>474264114.80667794</v>
      </c>
      <c r="E26" s="26">
        <f>E9</f>
        <v>381426971.49999988</v>
      </c>
      <c r="F26" s="26">
        <f>E26</f>
        <v>381426971.49999988</v>
      </c>
      <c r="G26" s="26">
        <f t="shared" si="4"/>
        <v>-91692739.906678081</v>
      </c>
    </row>
    <row r="27" spans="1:8">
      <c r="A27" s="46" t="s">
        <v>337</v>
      </c>
      <c r="B27" s="47"/>
      <c r="C27" s="47"/>
      <c r="D27" s="47"/>
      <c r="E27" s="26"/>
      <c r="F27" s="26">
        <f>E27</f>
        <v>0</v>
      </c>
      <c r="G27" s="26">
        <f t="shared" si="4"/>
        <v>0</v>
      </c>
    </row>
    <row r="28" spans="1:8">
      <c r="A28" s="48" t="s">
        <v>338</v>
      </c>
      <c r="B28" s="45">
        <f>B11</f>
        <v>376130160.9425</v>
      </c>
      <c r="C28" s="26">
        <f>C11</f>
        <v>-4066087</v>
      </c>
      <c r="D28" s="26">
        <f>B28+C28</f>
        <v>372064073.9425</v>
      </c>
      <c r="E28" s="27">
        <f>E11</f>
        <v>43164545.460000001</v>
      </c>
      <c r="F28" s="29">
        <f>E28</f>
        <v>43164545.460000001</v>
      </c>
      <c r="G28" s="26">
        <f t="shared" si="4"/>
        <v>-332965615.48250002</v>
      </c>
    </row>
    <row r="29" spans="1:8">
      <c r="A29" s="48" t="s">
        <v>339</v>
      </c>
      <c r="B29" s="45"/>
      <c r="C29" s="26"/>
      <c r="D29" s="26"/>
      <c r="E29" s="26"/>
      <c r="F29" s="26"/>
      <c r="G29" s="26">
        <f t="shared" si="4"/>
        <v>0</v>
      </c>
    </row>
    <row r="30" spans="1:8" ht="12.75" customHeight="1">
      <c r="A30" s="46" t="s">
        <v>340</v>
      </c>
      <c r="B30" s="47"/>
      <c r="C30" s="47"/>
      <c r="D30" s="47"/>
      <c r="E30" s="26">
        <f>E13</f>
        <v>0</v>
      </c>
      <c r="F30" s="26">
        <f>E30</f>
        <v>0</v>
      </c>
      <c r="G30" s="26">
        <f t="shared" si="4"/>
        <v>0</v>
      </c>
    </row>
    <row r="31" spans="1:8" ht="12.75" customHeight="1">
      <c r="A31" s="48" t="s">
        <v>338</v>
      </c>
      <c r="B31" s="26">
        <f>$B$14</f>
        <v>264289759.61211792</v>
      </c>
      <c r="C31" s="26">
        <f>C14</f>
        <v>-56950473</v>
      </c>
      <c r="D31" s="26">
        <f>B31+C31</f>
        <v>207339286.61211792</v>
      </c>
      <c r="E31" s="27">
        <f>E14</f>
        <v>248782986.74999997</v>
      </c>
      <c r="F31" s="29">
        <f>E31</f>
        <v>248782986.74999997</v>
      </c>
      <c r="G31" s="26">
        <f t="shared" si="4"/>
        <v>-15506772.862117946</v>
      </c>
    </row>
    <row r="32" spans="1:8" ht="12.75" customHeight="1">
      <c r="A32" s="48" t="s">
        <v>339</v>
      </c>
      <c r="B32" s="26"/>
      <c r="C32" s="26"/>
      <c r="D32" s="26"/>
      <c r="E32" s="26"/>
      <c r="F32" s="26"/>
      <c r="G32" s="26">
        <f t="shared" si="4"/>
        <v>0</v>
      </c>
    </row>
    <row r="33" spans="1:7" ht="12.75" customHeight="1">
      <c r="A33" s="46" t="s">
        <v>263</v>
      </c>
      <c r="B33" s="26">
        <f>$B$17</f>
        <v>4114010917</v>
      </c>
      <c r="C33" s="26">
        <f>C17</f>
        <v>-388864823</v>
      </c>
      <c r="D33" s="26">
        <f>B33+C33</f>
        <v>3725146094</v>
      </c>
      <c r="E33" s="26">
        <f>E17</f>
        <v>3607821011.6199999</v>
      </c>
      <c r="F33" s="26">
        <f>E33</f>
        <v>3607821011.6199999</v>
      </c>
      <c r="G33" s="26">
        <v>-2725983933</v>
      </c>
    </row>
    <row r="34" spans="1:7" ht="23.25" customHeight="1">
      <c r="A34" s="49" t="s">
        <v>342</v>
      </c>
      <c r="B34" s="47"/>
      <c r="C34" s="32"/>
      <c r="D34" s="26">
        <f t="shared" ref="D34:D40" si="5">B34+C34</f>
        <v>0</v>
      </c>
      <c r="E34" s="50"/>
      <c r="F34" s="50"/>
      <c r="G34" s="26">
        <f t="shared" si="4"/>
        <v>0</v>
      </c>
    </row>
    <row r="35" spans="1:7" ht="12.75" customHeight="1">
      <c r="A35" s="51" t="s">
        <v>347</v>
      </c>
      <c r="B35" s="45"/>
      <c r="C35" s="26"/>
      <c r="D35" s="26">
        <f t="shared" si="5"/>
        <v>0</v>
      </c>
      <c r="E35" s="52"/>
      <c r="F35" s="52"/>
      <c r="G35" s="26">
        <f t="shared" si="4"/>
        <v>0</v>
      </c>
    </row>
    <row r="36" spans="1:7" ht="12.75" customHeight="1">
      <c r="A36" s="48" t="s">
        <v>348</v>
      </c>
      <c r="B36" s="45"/>
      <c r="C36" s="26"/>
      <c r="D36" s="26">
        <f t="shared" si="5"/>
        <v>0</v>
      </c>
      <c r="E36" s="52"/>
      <c r="F36" s="52"/>
      <c r="G36" s="26">
        <f t="shared" si="4"/>
        <v>0</v>
      </c>
    </row>
    <row r="37" spans="1:7" ht="12" customHeight="1">
      <c r="A37" s="48" t="s">
        <v>349</v>
      </c>
      <c r="B37" s="45"/>
      <c r="C37" s="26"/>
      <c r="D37" s="26">
        <f t="shared" si="5"/>
        <v>0</v>
      </c>
      <c r="E37" s="52"/>
      <c r="F37" s="52"/>
      <c r="G37" s="26">
        <f t="shared" si="4"/>
        <v>0</v>
      </c>
    </row>
    <row r="38" spans="1:7" s="54" customFormat="1" ht="10.5" customHeight="1">
      <c r="A38" s="48" t="s">
        <v>343</v>
      </c>
      <c r="B38" s="53"/>
      <c r="C38" s="53"/>
      <c r="D38" s="26">
        <f t="shared" si="5"/>
        <v>0</v>
      </c>
      <c r="E38" s="53"/>
      <c r="F38" s="53"/>
      <c r="G38" s="26">
        <f t="shared" si="4"/>
        <v>0</v>
      </c>
    </row>
    <row r="39" spans="1:7" s="54" customFormat="1" ht="10.5" customHeight="1">
      <c r="A39" s="55" t="s">
        <v>350</v>
      </c>
      <c r="B39" s="53"/>
      <c r="C39" s="53"/>
      <c r="D39" s="26">
        <f t="shared" si="5"/>
        <v>0</v>
      </c>
      <c r="E39" s="53"/>
      <c r="F39" s="53"/>
      <c r="G39" s="26">
        <f t="shared" si="4"/>
        <v>0</v>
      </c>
    </row>
    <row r="40" spans="1:7" s="54" customFormat="1" ht="10.5" customHeight="1" thickBot="1">
      <c r="A40" s="48" t="s">
        <v>351</v>
      </c>
      <c r="B40" s="56">
        <f>$B$19</f>
        <v>334647578</v>
      </c>
      <c r="C40" s="35">
        <f>C19</f>
        <v>258335578</v>
      </c>
      <c r="D40" s="26">
        <f t="shared" si="5"/>
        <v>592983156</v>
      </c>
      <c r="E40" s="36">
        <f>E19</f>
        <v>2623777.23</v>
      </c>
      <c r="F40" s="36">
        <f>E40</f>
        <v>2623777.23</v>
      </c>
      <c r="G40" s="26">
        <f t="shared" si="4"/>
        <v>-332023800.76999998</v>
      </c>
    </row>
    <row r="41" spans="1:7" ht="13.5" customHeight="1" thickBot="1">
      <c r="A41" s="37" t="s">
        <v>344</v>
      </c>
      <c r="B41" s="38">
        <f>SUM(B23:B40)</f>
        <v>6981009567.2600975</v>
      </c>
      <c r="C41" s="39">
        <f>SUM(C24:C40)</f>
        <v>56317225.400000006</v>
      </c>
      <c r="D41" s="39">
        <f>SUM(D23:D40)</f>
        <v>7037326792.6600981</v>
      </c>
      <c r="E41" s="39">
        <f>SUM(E23:E40)</f>
        <v>5681576494.789999</v>
      </c>
      <c r="F41" s="39">
        <f>SUM(F23:F40)</f>
        <v>5681576494.789999</v>
      </c>
      <c r="G41" s="39">
        <f>SUM(G23:G40)</f>
        <v>-3519227100.0900989</v>
      </c>
    </row>
    <row r="42" spans="1:7" ht="17.25" customHeight="1">
      <c r="A42" s="317" t="s">
        <v>455</v>
      </c>
      <c r="B42" s="318" t="s">
        <v>39</v>
      </c>
      <c r="C42" s="319">
        <v>10944</v>
      </c>
      <c r="D42" s="461"/>
      <c r="E42" s="461"/>
      <c r="F42" s="329"/>
      <c r="G42" s="320"/>
    </row>
    <row r="43" spans="1:7" ht="16.5" customHeight="1">
      <c r="A43" s="302" t="s">
        <v>452</v>
      </c>
      <c r="B43" s="303" t="s">
        <v>39</v>
      </c>
      <c r="C43" s="300">
        <v>456846.4</v>
      </c>
      <c r="D43" s="464"/>
      <c r="E43" s="464"/>
      <c r="F43" s="304"/>
      <c r="G43" s="305"/>
    </row>
    <row r="44" spans="1:7" ht="16.5" customHeight="1">
      <c r="A44" s="366" t="s">
        <v>450</v>
      </c>
      <c r="B44" s="367" t="s">
        <v>449</v>
      </c>
      <c r="C44" s="368">
        <v>50905731</v>
      </c>
      <c r="D44" s="465"/>
      <c r="E44" s="466"/>
      <c r="F44" s="113"/>
      <c r="G44" s="308"/>
    </row>
    <row r="45" spans="1:7" ht="18" customHeight="1">
      <c r="A45" s="302" t="s">
        <v>454</v>
      </c>
      <c r="B45" s="306" t="s">
        <v>453</v>
      </c>
      <c r="C45" s="307">
        <v>3237278</v>
      </c>
      <c r="D45" s="465"/>
      <c r="E45" s="466"/>
      <c r="F45" s="159"/>
      <c r="G45" s="301"/>
    </row>
    <row r="46" spans="1:7" ht="18" customHeight="1" thickBot="1">
      <c r="A46" s="369" t="s">
        <v>456</v>
      </c>
      <c r="B46" s="364" t="s">
        <v>457</v>
      </c>
      <c r="C46" s="365">
        <f>'EAID  NOTAS Y MODIFIC'!E58</f>
        <v>1706426</v>
      </c>
      <c r="D46" s="309"/>
      <c r="E46" s="467" t="s">
        <v>451</v>
      </c>
      <c r="F46" s="467"/>
      <c r="G46" s="310">
        <f>C42+C43+C44+C45+C46</f>
        <v>56317225.399999999</v>
      </c>
    </row>
    <row r="47" spans="1:7">
      <c r="A47" s="443" t="s">
        <v>352</v>
      </c>
      <c r="B47" s="444"/>
      <c r="C47" s="444"/>
      <c r="D47" s="311"/>
      <c r="E47" s="312" t="s">
        <v>353</v>
      </c>
      <c r="F47" s="312"/>
      <c r="G47" s="313"/>
    </row>
    <row r="48" spans="1:7">
      <c r="A48" s="314"/>
      <c r="B48" s="315"/>
      <c r="C48" s="315"/>
      <c r="D48" s="311"/>
      <c r="E48" s="312"/>
      <c r="F48" s="312"/>
      <c r="G48" s="313"/>
    </row>
    <row r="49" spans="1:7" ht="13.5" thickBot="1">
      <c r="A49" s="192"/>
      <c r="B49" s="316"/>
      <c r="C49" s="316"/>
      <c r="D49" s="316"/>
      <c r="E49" s="316"/>
      <c r="F49" s="316"/>
      <c r="G49" s="190"/>
    </row>
    <row r="50" spans="1:7">
      <c r="A50" s="445" t="s">
        <v>354</v>
      </c>
      <c r="B50" s="446"/>
      <c r="C50" s="446"/>
      <c r="D50" s="446" t="s">
        <v>355</v>
      </c>
      <c r="E50" s="446"/>
      <c r="F50" s="446"/>
      <c r="G50" s="447"/>
    </row>
    <row r="51" spans="1:7" ht="15">
      <c r="A51" s="330" t="s">
        <v>356</v>
      </c>
      <c r="B51" s="89"/>
      <c r="C51" s="89"/>
      <c r="D51" s="462"/>
      <c r="E51" s="462"/>
      <c r="F51" s="462"/>
      <c r="G51" s="463"/>
    </row>
    <row r="52" spans="1:7" ht="18">
      <c r="A52" s="332" t="s">
        <v>466</v>
      </c>
      <c r="B52" s="333" t="s">
        <v>458</v>
      </c>
      <c r="C52" s="334">
        <v>112406801</v>
      </c>
      <c r="D52" s="440">
        <f>C52+C53+C54</f>
        <v>246718627</v>
      </c>
      <c r="E52" s="21"/>
      <c r="F52" s="21"/>
      <c r="G52" s="21"/>
    </row>
    <row r="53" spans="1:7" ht="18">
      <c r="A53" s="332" t="s">
        <v>467</v>
      </c>
      <c r="B53" s="333" t="s">
        <v>458</v>
      </c>
      <c r="C53" s="334">
        <v>-2496701</v>
      </c>
      <c r="D53" s="441"/>
    </row>
    <row r="54" spans="1:7" ht="18">
      <c r="A54" s="332" t="s">
        <v>468</v>
      </c>
      <c r="B54" s="333" t="s">
        <v>459</v>
      </c>
      <c r="C54" s="334">
        <v>136808527</v>
      </c>
      <c r="D54" s="441"/>
    </row>
    <row r="55" spans="1:7">
      <c r="A55" s="332" t="s">
        <v>469</v>
      </c>
      <c r="B55" s="335" t="s">
        <v>39</v>
      </c>
      <c r="C55" s="336">
        <v>-866784</v>
      </c>
      <c r="D55" s="442">
        <f>C55+C56+C57</f>
        <v>676613</v>
      </c>
    </row>
    <row r="56" spans="1:7" ht="13.5" customHeight="1">
      <c r="A56" s="332" t="s">
        <v>470</v>
      </c>
      <c r="B56" s="335" t="s">
        <v>39</v>
      </c>
      <c r="C56" s="336">
        <v>1223895</v>
      </c>
      <c r="D56" s="442"/>
    </row>
    <row r="57" spans="1:7" ht="18">
      <c r="A57" s="332" t="s">
        <v>471</v>
      </c>
      <c r="B57" s="337" t="s">
        <v>39</v>
      </c>
      <c r="C57" s="336">
        <v>319502</v>
      </c>
      <c r="D57" s="442"/>
    </row>
    <row r="58" spans="1:7">
      <c r="A58" s="332" t="s">
        <v>472</v>
      </c>
      <c r="B58" s="337" t="s">
        <v>460</v>
      </c>
      <c r="C58" s="336">
        <v>866784</v>
      </c>
      <c r="D58" s="440">
        <f>C58+C59+C60+C61+C62</f>
        <v>-4066087</v>
      </c>
    </row>
    <row r="59" spans="1:7" ht="18">
      <c r="A59" s="332" t="s">
        <v>473</v>
      </c>
      <c r="B59" s="337" t="s">
        <v>460</v>
      </c>
      <c r="C59" s="336">
        <v>-7145159</v>
      </c>
      <c r="D59" s="440"/>
    </row>
    <row r="60" spans="1:7" ht="18">
      <c r="A60" s="338" t="s">
        <v>474</v>
      </c>
      <c r="B60" s="337" t="s">
        <v>460</v>
      </c>
      <c r="C60" s="336">
        <v>-98290</v>
      </c>
      <c r="D60" s="440"/>
    </row>
    <row r="61" spans="1:7" ht="18">
      <c r="A61" s="338" t="s">
        <v>475</v>
      </c>
      <c r="B61" s="333" t="s">
        <v>460</v>
      </c>
      <c r="C61" s="334">
        <v>-186123</v>
      </c>
      <c r="D61" s="440"/>
    </row>
    <row r="62" spans="1:7">
      <c r="A62" s="332" t="s">
        <v>476</v>
      </c>
      <c r="B62" s="333" t="s">
        <v>460</v>
      </c>
      <c r="C62" s="334">
        <v>2496701</v>
      </c>
      <c r="D62" s="440"/>
    </row>
    <row r="63" spans="1:7" ht="18">
      <c r="A63" s="332" t="s">
        <v>477</v>
      </c>
      <c r="B63" s="333" t="s">
        <v>461</v>
      </c>
      <c r="C63" s="334">
        <v>7145159</v>
      </c>
      <c r="D63" s="440">
        <f>C63+C64+C65+C66+C67+C68+C69+C70</f>
        <v>-107856204</v>
      </c>
    </row>
    <row r="64" spans="1:7" ht="18">
      <c r="A64" s="332" t="s">
        <v>478</v>
      </c>
      <c r="B64" s="333" t="s">
        <v>461</v>
      </c>
      <c r="C64" s="334">
        <v>98290</v>
      </c>
      <c r="D64" s="441"/>
    </row>
    <row r="65" spans="1:4" ht="18">
      <c r="A65" s="332" t="s">
        <v>479</v>
      </c>
      <c r="B65" s="333" t="s">
        <v>461</v>
      </c>
      <c r="C65" s="334">
        <v>186123</v>
      </c>
      <c r="D65" s="441"/>
    </row>
    <row r="66" spans="1:4" ht="18">
      <c r="A66" s="339" t="s">
        <v>480</v>
      </c>
      <c r="B66" s="340" t="s">
        <v>461</v>
      </c>
      <c r="C66" s="341">
        <v>-112406801</v>
      </c>
      <c r="D66" s="441"/>
    </row>
    <row r="67" spans="1:4" ht="18">
      <c r="A67" s="339" t="s">
        <v>481</v>
      </c>
      <c r="B67" s="340" t="s">
        <v>461</v>
      </c>
      <c r="C67" s="341">
        <v>-1223895</v>
      </c>
      <c r="D67" s="441"/>
    </row>
    <row r="68" spans="1:4" ht="18">
      <c r="A68" s="339" t="s">
        <v>482</v>
      </c>
      <c r="B68" s="340" t="s">
        <v>461</v>
      </c>
      <c r="C68" s="341">
        <v>-319502</v>
      </c>
      <c r="D68" s="441"/>
    </row>
    <row r="69" spans="1:4" ht="18">
      <c r="A69" s="332" t="s">
        <v>483</v>
      </c>
      <c r="B69" s="333" t="s">
        <v>461</v>
      </c>
      <c r="C69" s="334">
        <v>-537471</v>
      </c>
      <c r="D69" s="441"/>
    </row>
    <row r="70" spans="1:4" ht="18">
      <c r="A70" s="332" t="s">
        <v>484</v>
      </c>
      <c r="B70" s="333" t="s">
        <v>461</v>
      </c>
      <c r="C70" s="334">
        <v>-798107</v>
      </c>
      <c r="D70" s="441"/>
    </row>
    <row r="71" spans="1:4">
      <c r="A71" s="332" t="s">
        <v>485</v>
      </c>
      <c r="B71" s="333" t="s">
        <v>462</v>
      </c>
      <c r="C71" s="334">
        <v>-120000000</v>
      </c>
      <c r="D71" s="440">
        <f>C71+C72+C73</f>
        <v>-393808527</v>
      </c>
    </row>
    <row r="72" spans="1:4">
      <c r="A72" s="332" t="s">
        <v>486</v>
      </c>
      <c r="B72" s="333" t="s">
        <v>465</v>
      </c>
      <c r="C72" s="334">
        <v>-137000000</v>
      </c>
      <c r="D72" s="441"/>
    </row>
    <row r="73" spans="1:4" ht="18">
      <c r="A73" s="332" t="s">
        <v>487</v>
      </c>
      <c r="B73" s="342" t="s">
        <v>464</v>
      </c>
      <c r="C73" s="334">
        <v>-136808527</v>
      </c>
      <c r="D73" s="441"/>
    </row>
    <row r="74" spans="1:4" ht="18">
      <c r="A74" s="332" t="s">
        <v>488</v>
      </c>
      <c r="B74" s="333" t="s">
        <v>463</v>
      </c>
      <c r="C74" s="334">
        <v>120000000</v>
      </c>
      <c r="D74" s="440">
        <f>C74+C75+C76+C77</f>
        <v>258335578</v>
      </c>
    </row>
    <row r="75" spans="1:4">
      <c r="A75" s="332" t="s">
        <v>489</v>
      </c>
      <c r="B75" s="333" t="s">
        <v>463</v>
      </c>
      <c r="C75" s="334">
        <v>137000000</v>
      </c>
      <c r="D75" s="441"/>
    </row>
    <row r="76" spans="1:4" ht="18">
      <c r="A76" s="332" t="s">
        <v>490</v>
      </c>
      <c r="B76" s="333" t="s">
        <v>463</v>
      </c>
      <c r="C76" s="334">
        <v>537471</v>
      </c>
      <c r="D76" s="441"/>
    </row>
    <row r="77" spans="1:4" ht="18">
      <c r="A77" s="332" t="s">
        <v>491</v>
      </c>
      <c r="B77" s="333" t="s">
        <v>463</v>
      </c>
      <c r="C77" s="334">
        <v>798107</v>
      </c>
      <c r="D77" s="441"/>
    </row>
    <row r="78" spans="1:4">
      <c r="C78" s="331">
        <f>SUM(C52:C77)</f>
        <v>0</v>
      </c>
    </row>
    <row r="79" spans="1:4" ht="13.5" thickBot="1"/>
    <row r="80" spans="1:4" ht="13.5" thickBot="1">
      <c r="A80" s="426" t="s">
        <v>508</v>
      </c>
      <c r="B80" s="57"/>
    </row>
    <row r="81" spans="1:3">
      <c r="A81" s="427">
        <v>334647578</v>
      </c>
      <c r="B81" s="468" t="s">
        <v>504</v>
      </c>
      <c r="C81" s="469"/>
    </row>
    <row r="82" spans="1:3">
      <c r="A82" s="428">
        <v>72810144</v>
      </c>
      <c r="B82" s="470" t="s">
        <v>505</v>
      </c>
      <c r="C82" s="471"/>
    </row>
    <row r="83" spans="1:3">
      <c r="A83" s="428">
        <f>A81-A82</f>
        <v>261837434</v>
      </c>
      <c r="B83" s="470" t="s">
        <v>506</v>
      </c>
      <c r="C83" s="471"/>
    </row>
    <row r="84" spans="1:3">
      <c r="A84" s="428"/>
      <c r="B84" s="425"/>
      <c r="C84" s="429"/>
    </row>
    <row r="85" spans="1:3">
      <c r="A85" s="428">
        <v>74516570</v>
      </c>
      <c r="B85" s="470" t="s">
        <v>507</v>
      </c>
      <c r="C85" s="471"/>
    </row>
    <row r="86" spans="1:3" ht="13.5" thickBot="1">
      <c r="A86" s="430">
        <f>A85-A82</f>
        <v>1706426</v>
      </c>
      <c r="B86" s="472" t="s">
        <v>509</v>
      </c>
      <c r="C86" s="473"/>
    </row>
  </sheetData>
  <mergeCells count="25">
    <mergeCell ref="B81:C81"/>
    <mergeCell ref="B82:C82"/>
    <mergeCell ref="B83:C83"/>
    <mergeCell ref="B85:C85"/>
    <mergeCell ref="B86:C86"/>
    <mergeCell ref="D51:G51"/>
    <mergeCell ref="D43:E43"/>
    <mergeCell ref="D44:E44"/>
    <mergeCell ref="D45:E45"/>
    <mergeCell ref="E46:F46"/>
    <mergeCell ref="A47:C47"/>
    <mergeCell ref="A50:C50"/>
    <mergeCell ref="D50:G50"/>
    <mergeCell ref="A1:G1"/>
    <mergeCell ref="A2:G2"/>
    <mergeCell ref="A3:G3"/>
    <mergeCell ref="A4:A5"/>
    <mergeCell ref="A21:A22"/>
    <mergeCell ref="D42:E42"/>
    <mergeCell ref="D74:D77"/>
    <mergeCell ref="D52:D54"/>
    <mergeCell ref="D55:D57"/>
    <mergeCell ref="D58:D62"/>
    <mergeCell ref="D63:D70"/>
    <mergeCell ref="D71:D73"/>
  </mergeCells>
  <pageMargins left="0.34375" right="8.0128205128205121E-3" top="0.75" bottom="0.46875" header="0.3" footer="0.3"/>
  <pageSetup orientation="portrait" r:id="rId1"/>
</worksheet>
</file>

<file path=xl/worksheets/sheet3.xml><?xml version="1.0" encoding="utf-8"?>
<worksheet xmlns="http://schemas.openxmlformats.org/spreadsheetml/2006/main" xmlns:r="http://schemas.openxmlformats.org/officeDocument/2006/relationships">
  <sheetPr>
    <pageSetUpPr fitToPage="1"/>
  </sheetPr>
  <dimension ref="A1:J108"/>
  <sheetViews>
    <sheetView tabSelected="1" view="pageLayout" zoomScale="130" zoomScalePageLayoutView="130" workbookViewId="0">
      <selection activeCell="I10" sqref="I10"/>
    </sheetView>
  </sheetViews>
  <sheetFormatPr baseColWidth="10" defaultRowHeight="12.75"/>
  <cols>
    <col min="1" max="2" width="11.42578125" style="57"/>
    <col min="3" max="3" width="6.5703125" style="57" customWidth="1"/>
    <col min="4" max="4" width="12.28515625" style="57" bestFit="1" customWidth="1"/>
    <col min="5" max="5" width="11.140625" style="57" customWidth="1"/>
    <col min="6" max="7" width="12.28515625" style="57" bestFit="1" customWidth="1"/>
    <col min="8" max="8" width="14.7109375" style="57" bestFit="1" customWidth="1"/>
    <col min="9" max="9" width="13.140625" style="57" bestFit="1" customWidth="1"/>
    <col min="10" max="10" width="15.85546875" style="57" bestFit="1" customWidth="1"/>
    <col min="11" max="11" width="41.7109375" style="57" bestFit="1" customWidth="1"/>
    <col min="12" max="16384" width="11.42578125" style="57"/>
  </cols>
  <sheetData>
    <row r="1" spans="1:9">
      <c r="A1" s="474" t="s">
        <v>325</v>
      </c>
      <c r="B1" s="475"/>
      <c r="C1" s="475"/>
      <c r="D1" s="475"/>
      <c r="E1" s="475"/>
      <c r="F1" s="475"/>
      <c r="G1" s="475"/>
      <c r="H1" s="475"/>
      <c r="I1" s="476"/>
    </row>
    <row r="2" spans="1:9">
      <c r="A2" s="477" t="s">
        <v>357</v>
      </c>
      <c r="B2" s="478"/>
      <c r="C2" s="478"/>
      <c r="D2" s="478"/>
      <c r="E2" s="478"/>
      <c r="F2" s="478"/>
      <c r="G2" s="478"/>
      <c r="H2" s="478"/>
      <c r="I2" s="479"/>
    </row>
    <row r="3" spans="1:9" ht="13.5" thickBot="1">
      <c r="A3" s="480" t="s">
        <v>511</v>
      </c>
      <c r="B3" s="481"/>
      <c r="C3" s="481"/>
      <c r="D3" s="481"/>
      <c r="E3" s="481"/>
      <c r="F3" s="481"/>
      <c r="G3" s="481"/>
      <c r="H3" s="481"/>
      <c r="I3" s="482"/>
    </row>
    <row r="4" spans="1:9" ht="13.5" thickBot="1">
      <c r="A4" s="480" t="s">
        <v>358</v>
      </c>
      <c r="B4" s="483"/>
      <c r="C4" s="483"/>
      <c r="D4" s="483"/>
      <c r="E4" s="483"/>
      <c r="F4" s="483"/>
      <c r="G4" s="483"/>
      <c r="H4" s="483"/>
      <c r="I4" s="484"/>
    </row>
    <row r="5" spans="1:9" ht="13.5" thickBot="1">
      <c r="A5" s="485"/>
      <c r="B5" s="486"/>
      <c r="C5" s="487"/>
      <c r="D5" s="485"/>
      <c r="E5" s="486"/>
      <c r="F5" s="486"/>
      <c r="G5" s="486"/>
      <c r="H5" s="487"/>
      <c r="I5" s="488" t="s">
        <v>359</v>
      </c>
    </row>
    <row r="6" spans="1:9">
      <c r="A6" s="485" t="s">
        <v>360</v>
      </c>
      <c r="B6" s="486"/>
      <c r="C6" s="486"/>
      <c r="D6" s="490" t="s">
        <v>328</v>
      </c>
      <c r="E6" s="488" t="s">
        <v>361</v>
      </c>
      <c r="F6" s="488" t="s">
        <v>330</v>
      </c>
      <c r="G6" s="488" t="s">
        <v>331</v>
      </c>
      <c r="H6" s="496" t="s">
        <v>332</v>
      </c>
      <c r="I6" s="489"/>
    </row>
    <row r="7" spans="1:9" ht="13.5" thickBot="1">
      <c r="A7" s="498" t="s">
        <v>362</v>
      </c>
      <c r="B7" s="499"/>
      <c r="C7" s="499"/>
      <c r="D7" s="491"/>
      <c r="E7" s="492"/>
      <c r="F7" s="492"/>
      <c r="G7" s="492"/>
      <c r="H7" s="497"/>
      <c r="I7" s="489"/>
    </row>
    <row r="8" spans="1:9">
      <c r="A8" s="500"/>
      <c r="B8" s="501"/>
      <c r="C8" s="502"/>
      <c r="D8" s="58"/>
      <c r="E8" s="58"/>
      <c r="F8" s="58"/>
      <c r="G8" s="59"/>
      <c r="H8" s="59"/>
      <c r="I8" s="59"/>
    </row>
    <row r="9" spans="1:9">
      <c r="A9" s="503" t="s">
        <v>363</v>
      </c>
      <c r="B9" s="504"/>
      <c r="C9" s="505"/>
      <c r="D9" s="60"/>
      <c r="E9" s="60"/>
      <c r="F9" s="60"/>
      <c r="G9" s="61"/>
      <c r="H9" s="61"/>
      <c r="I9" s="61"/>
    </row>
    <row r="10" spans="1:9">
      <c r="A10" s="62" t="s">
        <v>364</v>
      </c>
      <c r="B10" s="63"/>
      <c r="C10" s="64"/>
      <c r="D10" s="61">
        <v>1418811440.2988024</v>
      </c>
      <c r="E10" s="61">
        <f>'EAI NOTAS'!C24</f>
        <v>246718627</v>
      </c>
      <c r="F10" s="61">
        <f>D10+E10</f>
        <v>1665530067.2988024</v>
      </c>
      <c r="G10" s="65">
        <f>'PARTICIPACIONES MODIF'!C2</f>
        <v>1397757202.2299998</v>
      </c>
      <c r="H10" s="65">
        <f>G10</f>
        <v>1397757202.2299998</v>
      </c>
      <c r="I10" s="61">
        <f>H10-D10</f>
        <v>-21054238.068802595</v>
      </c>
    </row>
    <row r="11" spans="1:9">
      <c r="A11" s="62" t="s">
        <v>365</v>
      </c>
      <c r="B11" s="63"/>
      <c r="C11" s="64"/>
      <c r="D11" s="61"/>
      <c r="E11" s="61"/>
      <c r="F11" s="61">
        <f t="shared" ref="F11:F42" si="0">D11+E11</f>
        <v>0</v>
      </c>
      <c r="G11" s="61"/>
      <c r="H11" s="65">
        <f t="shared" ref="H11:H15" si="1">G11</f>
        <v>0</v>
      </c>
      <c r="I11" s="61">
        <f t="shared" ref="I11:I14" si="2">H11-D11</f>
        <v>0</v>
      </c>
    </row>
    <row r="12" spans="1:9">
      <c r="A12" s="62" t="s">
        <v>366</v>
      </c>
      <c r="B12" s="63"/>
      <c r="C12" s="64"/>
      <c r="D12" s="61"/>
      <c r="E12" s="61"/>
      <c r="F12" s="61"/>
      <c r="G12" s="61"/>
      <c r="H12" s="65">
        <f t="shared" si="1"/>
        <v>0</v>
      </c>
      <c r="I12" s="61">
        <f t="shared" si="2"/>
        <v>0</v>
      </c>
    </row>
    <row r="13" spans="1:9">
      <c r="A13" s="62" t="s">
        <v>367</v>
      </c>
      <c r="B13" s="63"/>
      <c r="C13" s="64"/>
      <c r="D13" s="61">
        <v>473119711.40667796</v>
      </c>
      <c r="E13" s="61">
        <f>'EAI NOTAS'!C26</f>
        <v>1144403.3999999999</v>
      </c>
      <c r="F13" s="61">
        <f>D13+E13</f>
        <v>474264114.80667794</v>
      </c>
      <c r="G13" s="65">
        <f>'PARTICIPACIONES MODIF'!C3</f>
        <v>381426971.49999988</v>
      </c>
      <c r="H13" s="65">
        <f t="shared" si="1"/>
        <v>381426971.49999988</v>
      </c>
      <c r="I13" s="61">
        <f t="shared" si="2"/>
        <v>-91692739.906678081</v>
      </c>
    </row>
    <row r="14" spans="1:9">
      <c r="A14" s="62" t="s">
        <v>368</v>
      </c>
      <c r="B14" s="63"/>
      <c r="C14" s="64"/>
      <c r="D14" s="61">
        <v>376130160.9425</v>
      </c>
      <c r="E14" s="61">
        <f>'EAI NOTAS'!C28</f>
        <v>-4066087</v>
      </c>
      <c r="F14" s="61">
        <f>D14+E14</f>
        <v>372064073.9425</v>
      </c>
      <c r="G14" s="65">
        <f>'PARTICIPACIONES MODIF'!C4</f>
        <v>43164545.460000001</v>
      </c>
      <c r="H14" s="65">
        <f t="shared" si="1"/>
        <v>43164545.460000001</v>
      </c>
      <c r="I14" s="61">
        <f t="shared" si="2"/>
        <v>-332965615.48250002</v>
      </c>
    </row>
    <row r="15" spans="1:9">
      <c r="A15" s="62" t="s">
        <v>369</v>
      </c>
      <c r="B15" s="63"/>
      <c r="C15" s="64"/>
      <c r="D15" s="61">
        <v>264289759.61211792</v>
      </c>
      <c r="E15" s="61">
        <f>'EAI NOTAS'!C31</f>
        <v>-56950473</v>
      </c>
      <c r="F15" s="61">
        <f>D15+E15</f>
        <v>207339286.61211792</v>
      </c>
      <c r="G15" s="65">
        <f>'PARTICIPACIONES MODIF'!C5</f>
        <v>248782986.74999997</v>
      </c>
      <c r="H15" s="65">
        <f t="shared" si="1"/>
        <v>248782986.74999997</v>
      </c>
      <c r="I15" s="61">
        <f>H15-D15</f>
        <v>-15506772.862117946</v>
      </c>
    </row>
    <row r="16" spans="1:9">
      <c r="A16" s="62" t="s">
        <v>370</v>
      </c>
      <c r="B16" s="63"/>
      <c r="C16" s="64"/>
      <c r="D16" s="61"/>
      <c r="E16" s="61"/>
      <c r="F16" s="61">
        <f t="shared" si="0"/>
        <v>0</v>
      </c>
      <c r="G16" s="61"/>
      <c r="H16" s="61"/>
      <c r="I16" s="61"/>
    </row>
    <row r="17" spans="1:9">
      <c r="A17" s="355" t="s">
        <v>371</v>
      </c>
      <c r="B17" s="356"/>
      <c r="C17" s="359"/>
      <c r="D17" s="362">
        <f>SUM(D19:D29)</f>
        <v>2053977561</v>
      </c>
      <c r="E17" s="362">
        <f>SUM(E19:E29)</f>
        <v>0</v>
      </c>
      <c r="F17" s="352">
        <f>D17+E17</f>
        <v>2053977561</v>
      </c>
      <c r="G17" s="362">
        <f>SUM(G19:G29)</f>
        <v>1926096014</v>
      </c>
      <c r="H17" s="362">
        <f>SUM(H19:H29)</f>
        <v>1926096014</v>
      </c>
      <c r="I17" s="362">
        <f>SUM(I19:I29)</f>
        <v>-127881547</v>
      </c>
    </row>
    <row r="18" spans="1:9">
      <c r="A18" s="355" t="s">
        <v>372</v>
      </c>
      <c r="B18" s="358"/>
      <c r="C18" s="359"/>
      <c r="D18" s="362"/>
      <c r="E18" s="362"/>
      <c r="F18" s="352">
        <f t="shared" si="0"/>
        <v>0</v>
      </c>
      <c r="G18" s="362"/>
      <c r="H18" s="362"/>
      <c r="I18" s="363"/>
    </row>
    <row r="19" spans="1:9">
      <c r="A19" s="66" t="s">
        <v>373</v>
      </c>
      <c r="B19" s="63"/>
      <c r="C19" s="64"/>
      <c r="D19" s="67">
        <v>1747979113</v>
      </c>
      <c r="E19" s="61"/>
      <c r="F19" s="61">
        <f>D19+E19</f>
        <v>1747979113</v>
      </c>
      <c r="G19" s="65">
        <f>'PARTICIPACIONES MODIF'!C20</f>
        <v>1440097603</v>
      </c>
      <c r="H19" s="65">
        <f>G19</f>
        <v>1440097603</v>
      </c>
      <c r="I19" s="61">
        <f>H19-D19</f>
        <v>-307881510</v>
      </c>
    </row>
    <row r="20" spans="1:9">
      <c r="A20" s="66" t="s">
        <v>374</v>
      </c>
      <c r="B20" s="63"/>
      <c r="C20" s="64"/>
      <c r="D20" s="68">
        <v>216809</v>
      </c>
      <c r="E20" s="61"/>
      <c r="F20" s="61">
        <f t="shared" si="0"/>
        <v>216809</v>
      </c>
      <c r="G20" s="65">
        <f>'PARTICIPACIONES MODIF'!C38</f>
        <v>225999296</v>
      </c>
      <c r="H20" s="65">
        <f t="shared" ref="H20:H29" si="3">G20</f>
        <v>225999296</v>
      </c>
      <c r="I20" s="61">
        <f t="shared" ref="I20:I22" si="4">H20-D20</f>
        <v>225782487</v>
      </c>
    </row>
    <row r="21" spans="1:9">
      <c r="A21" s="66" t="s">
        <v>375</v>
      </c>
      <c r="B21" s="63"/>
      <c r="C21" s="64"/>
      <c r="D21" s="68">
        <v>82655000</v>
      </c>
      <c r="E21" s="61"/>
      <c r="F21" s="61">
        <f>D21+E21</f>
        <v>82655000</v>
      </c>
      <c r="G21" s="65">
        <f>'PARTICIPACIONES MODIF'!C18</f>
        <v>81599132</v>
      </c>
      <c r="H21" s="65">
        <f t="shared" si="3"/>
        <v>81599132</v>
      </c>
      <c r="I21" s="61">
        <f t="shared" si="4"/>
        <v>-1055868</v>
      </c>
    </row>
    <row r="22" spans="1:9">
      <c r="A22" s="66" t="s">
        <v>376</v>
      </c>
      <c r="B22" s="63"/>
      <c r="C22" s="64"/>
      <c r="D22" s="68">
        <v>106038092</v>
      </c>
      <c r="E22" s="61"/>
      <c r="F22" s="61">
        <f>D22+E22</f>
        <v>106038092</v>
      </c>
      <c r="G22" s="65">
        <f>'PARTICIPACIONES MODIF'!C21</f>
        <v>91057922</v>
      </c>
      <c r="H22" s="65">
        <f t="shared" si="3"/>
        <v>91057922</v>
      </c>
      <c r="I22" s="61">
        <f t="shared" si="4"/>
        <v>-14980170</v>
      </c>
    </row>
    <row r="23" spans="1:9" ht="14.25" customHeight="1">
      <c r="A23" s="66" t="s">
        <v>377</v>
      </c>
      <c r="B23" s="63"/>
      <c r="C23" s="64"/>
      <c r="D23" s="68"/>
      <c r="E23" s="61"/>
      <c r="F23" s="61">
        <f t="shared" si="0"/>
        <v>0</v>
      </c>
      <c r="G23" s="61"/>
      <c r="H23" s="65">
        <f t="shared" si="3"/>
        <v>0</v>
      </c>
      <c r="I23" s="61"/>
    </row>
    <row r="24" spans="1:9" ht="21" customHeight="1">
      <c r="A24" s="506" t="s">
        <v>378</v>
      </c>
      <c r="B24" s="507"/>
      <c r="C24" s="508"/>
      <c r="D24" s="69">
        <v>40000000</v>
      </c>
      <c r="E24" s="70"/>
      <c r="F24" s="70">
        <f>D24+E24</f>
        <v>40000000</v>
      </c>
      <c r="G24" s="71">
        <f>'PARTICIPACIONES MODIF'!E16</f>
        <v>35322331</v>
      </c>
      <c r="H24" s="72">
        <f t="shared" si="3"/>
        <v>35322331</v>
      </c>
      <c r="I24" s="70">
        <f>H24-D24</f>
        <v>-4677669</v>
      </c>
    </row>
    <row r="25" spans="1:9">
      <c r="A25" s="66" t="s">
        <v>379</v>
      </c>
      <c r="B25" s="63"/>
      <c r="C25" s="64"/>
      <c r="D25" s="68"/>
      <c r="E25" s="61"/>
      <c r="F25" s="61">
        <f t="shared" si="0"/>
        <v>0</v>
      </c>
      <c r="G25" s="61"/>
      <c r="H25" s="65">
        <f t="shared" si="3"/>
        <v>0</v>
      </c>
      <c r="I25" s="61"/>
    </row>
    <row r="26" spans="1:9">
      <c r="A26" s="66" t="s">
        <v>380</v>
      </c>
      <c r="B26" s="63"/>
      <c r="C26" s="64"/>
      <c r="D26" s="68"/>
      <c r="E26" s="61"/>
      <c r="F26" s="61">
        <f t="shared" si="0"/>
        <v>0</v>
      </c>
      <c r="G26" s="61"/>
      <c r="H26" s="65">
        <f t="shared" si="3"/>
        <v>0</v>
      </c>
      <c r="I26" s="61"/>
    </row>
    <row r="27" spans="1:9">
      <c r="A27" s="66" t="s">
        <v>381</v>
      </c>
      <c r="B27" s="63"/>
      <c r="C27" s="64"/>
      <c r="D27" s="68">
        <v>77088547</v>
      </c>
      <c r="E27" s="61"/>
      <c r="F27" s="61">
        <f>D27+E27</f>
        <v>77088547</v>
      </c>
      <c r="G27" s="65">
        <f>'PARTICIPACIONES MODIF'!C19</f>
        <v>52019730</v>
      </c>
      <c r="H27" s="65">
        <f t="shared" si="3"/>
        <v>52019730</v>
      </c>
      <c r="I27" s="61">
        <f>H27-D27</f>
        <v>-25068817</v>
      </c>
    </row>
    <row r="28" spans="1:9">
      <c r="A28" s="66" t="s">
        <v>382</v>
      </c>
      <c r="B28" s="63"/>
      <c r="C28" s="64"/>
      <c r="D28" s="68"/>
      <c r="E28" s="61"/>
      <c r="F28" s="61">
        <f t="shared" si="0"/>
        <v>0</v>
      </c>
      <c r="G28" s="61"/>
      <c r="H28" s="65">
        <f t="shared" si="3"/>
        <v>0</v>
      </c>
      <c r="I28" s="61"/>
    </row>
    <row r="29" spans="1:9">
      <c r="A29" s="509" t="s">
        <v>383</v>
      </c>
      <c r="B29" s="510"/>
      <c r="C29" s="511"/>
      <c r="D29" s="68"/>
      <c r="E29" s="61"/>
      <c r="F29" s="61">
        <f t="shared" si="0"/>
        <v>0</v>
      </c>
      <c r="G29" s="61"/>
      <c r="H29" s="65">
        <f t="shared" si="3"/>
        <v>0</v>
      </c>
      <c r="I29" s="61"/>
    </row>
    <row r="30" spans="1:9" ht="22.5" customHeight="1">
      <c r="A30" s="493" t="s">
        <v>384</v>
      </c>
      <c r="B30" s="494"/>
      <c r="C30" s="495"/>
      <c r="D30" s="350">
        <f>SUM(D31:D35)</f>
        <v>738852455</v>
      </c>
      <c r="E30" s="350">
        <f t="shared" ref="E30" si="5">SUM(E31:E35)</f>
        <v>-388864823</v>
      </c>
      <c r="F30" s="361">
        <f>D30+E30</f>
        <v>349987632</v>
      </c>
      <c r="G30" s="350">
        <f>G31+G32+G33+G34+G35</f>
        <v>659576105.42999995</v>
      </c>
      <c r="H30" s="350">
        <f>H31+H32+H33+H34+H35</f>
        <v>659576105.42999995</v>
      </c>
      <c r="I30" s="350">
        <f>SUM(I31:I35)</f>
        <v>-79276349.570000052</v>
      </c>
    </row>
    <row r="31" spans="1:9">
      <c r="A31" s="66" t="s">
        <v>385</v>
      </c>
      <c r="B31" s="63"/>
      <c r="C31" s="64"/>
      <c r="D31" s="68">
        <v>19450928</v>
      </c>
      <c r="E31" s="61"/>
      <c r="F31" s="61">
        <f t="shared" si="0"/>
        <v>19450928</v>
      </c>
      <c r="G31" s="65">
        <f>'PARTICIPACIONES MODIF'!E22</f>
        <v>15381991</v>
      </c>
      <c r="H31" s="65">
        <f>G31</f>
        <v>15381991</v>
      </c>
      <c r="I31" s="61">
        <f>H31-D31</f>
        <v>-4068937</v>
      </c>
    </row>
    <row r="32" spans="1:9">
      <c r="A32" s="66" t="s">
        <v>386</v>
      </c>
      <c r="B32" s="63"/>
      <c r="C32" s="64"/>
      <c r="D32" s="73"/>
      <c r="E32" s="61"/>
      <c r="F32" s="61">
        <f t="shared" si="0"/>
        <v>0</v>
      </c>
      <c r="G32" s="65"/>
      <c r="H32" s="65">
        <f t="shared" ref="H32:H38" si="6">G32</f>
        <v>0</v>
      </c>
      <c r="I32" s="61"/>
    </row>
    <row r="33" spans="1:10">
      <c r="A33" s="66" t="s">
        <v>387</v>
      </c>
      <c r="B33" s="63"/>
      <c r="C33" s="64"/>
      <c r="D33" s="68">
        <v>28143479</v>
      </c>
      <c r="E33" s="61"/>
      <c r="F33" s="61">
        <f>D33+E33</f>
        <v>28143479</v>
      </c>
      <c r="G33" s="65">
        <f>'PARTICIPACIONES MODIF'!C23</f>
        <v>26834116</v>
      </c>
      <c r="H33" s="65">
        <f t="shared" si="6"/>
        <v>26834116</v>
      </c>
      <c r="I33" s="61">
        <f t="shared" ref="I33" si="7">H33-D33</f>
        <v>-1309363</v>
      </c>
      <c r="J33" s="101"/>
    </row>
    <row r="34" spans="1:10">
      <c r="A34" s="66" t="s">
        <v>388</v>
      </c>
      <c r="B34" s="63"/>
      <c r="C34" s="64"/>
      <c r="D34" s="68"/>
      <c r="E34" s="61"/>
      <c r="F34" s="61">
        <f t="shared" si="0"/>
        <v>0</v>
      </c>
      <c r="G34" s="61"/>
      <c r="H34" s="65">
        <f t="shared" si="6"/>
        <v>0</v>
      </c>
      <c r="I34" s="61"/>
      <c r="J34" s="101"/>
    </row>
    <row r="35" spans="1:10">
      <c r="A35" s="66" t="s">
        <v>389</v>
      </c>
      <c r="B35" s="63"/>
      <c r="C35" s="64"/>
      <c r="D35" s="68">
        <v>691258048</v>
      </c>
      <c r="E35" s="61">
        <f>'EAI NOTAS'!C33</f>
        <v>-388864823</v>
      </c>
      <c r="F35" s="61">
        <f>D35+E35</f>
        <v>302393225</v>
      </c>
      <c r="G35" s="74">
        <f>'PARTICIPACIONES MODIF'!C63</f>
        <v>617359998.42999995</v>
      </c>
      <c r="H35" s="65">
        <f t="shared" si="6"/>
        <v>617359998.42999995</v>
      </c>
      <c r="I35" s="61">
        <f>H35-D35</f>
        <v>-73898049.570000052</v>
      </c>
      <c r="J35" s="101"/>
    </row>
    <row r="36" spans="1:10">
      <c r="A36" s="62" t="s">
        <v>390</v>
      </c>
      <c r="B36" s="63"/>
      <c r="C36" s="64"/>
      <c r="D36" s="68">
        <v>197200</v>
      </c>
      <c r="E36" s="65"/>
      <c r="F36" s="61">
        <f t="shared" si="0"/>
        <v>197200</v>
      </c>
      <c r="G36" s="65">
        <f>'PARTICIPACIONES MODIF'!C50</f>
        <v>0</v>
      </c>
      <c r="H36" s="65">
        <f t="shared" si="6"/>
        <v>0</v>
      </c>
      <c r="I36" s="75">
        <f>H36-D36</f>
        <v>-197200</v>
      </c>
    </row>
    <row r="37" spans="1:10">
      <c r="A37" s="62" t="s">
        <v>391</v>
      </c>
      <c r="B37" s="63"/>
      <c r="C37" s="64"/>
      <c r="D37" s="76">
        <f>D105</f>
        <v>261837434</v>
      </c>
      <c r="E37" s="75">
        <f>'EAI NOTAS'!C40</f>
        <v>258335578</v>
      </c>
      <c r="F37" s="75">
        <f>D37+E37</f>
        <v>520173012</v>
      </c>
      <c r="G37" s="77"/>
      <c r="H37" s="65"/>
      <c r="I37" s="61">
        <f>H37-D37</f>
        <v>-261837434</v>
      </c>
    </row>
    <row r="38" spans="1:10">
      <c r="A38" s="66" t="s">
        <v>392</v>
      </c>
      <c r="B38" s="63"/>
      <c r="C38" s="64"/>
      <c r="D38" s="68"/>
      <c r="E38" s="61"/>
      <c r="F38" s="61">
        <f t="shared" si="0"/>
        <v>0</v>
      </c>
      <c r="G38" s="61"/>
      <c r="H38" s="65">
        <f t="shared" si="6"/>
        <v>0</v>
      </c>
      <c r="I38" s="61"/>
    </row>
    <row r="39" spans="1:10">
      <c r="A39" s="355" t="s">
        <v>393</v>
      </c>
      <c r="B39" s="358"/>
      <c r="C39" s="359"/>
      <c r="D39" s="350">
        <f>D41</f>
        <v>563288.81999999995</v>
      </c>
      <c r="E39" s="352"/>
      <c r="F39" s="352">
        <f t="shared" si="0"/>
        <v>563288.81999999995</v>
      </c>
      <c r="G39" s="360">
        <f>G41+G40</f>
        <v>1238116.28</v>
      </c>
      <c r="H39" s="360">
        <f>H41+H40</f>
        <v>1238116.28</v>
      </c>
      <c r="I39" s="350">
        <f>SUM(I40:I41)</f>
        <v>674827.46000000008</v>
      </c>
    </row>
    <row r="40" spans="1:10">
      <c r="A40" s="66" t="s">
        <v>394</v>
      </c>
      <c r="B40" s="63"/>
      <c r="C40" s="64"/>
      <c r="D40" s="68"/>
      <c r="E40" s="61"/>
      <c r="F40" s="61">
        <f t="shared" si="0"/>
        <v>0</v>
      </c>
      <c r="G40" s="61"/>
      <c r="H40" s="61"/>
      <c r="I40" s="61">
        <f t="shared" ref="I40:I44" si="8">H40-D40</f>
        <v>0</v>
      </c>
    </row>
    <row r="41" spans="1:10">
      <c r="A41" s="321" t="s">
        <v>395</v>
      </c>
      <c r="B41" s="322"/>
      <c r="C41" s="323"/>
      <c r="D41" s="76">
        <v>563288.81999999995</v>
      </c>
      <c r="E41" s="324"/>
      <c r="F41" s="325">
        <f>D41+E41</f>
        <v>563288.81999999995</v>
      </c>
      <c r="G41" s="326">
        <f>'PARTICIPACIONES MODIF'!C60</f>
        <v>1238116.28</v>
      </c>
      <c r="H41" s="326">
        <f>G41</f>
        <v>1238116.28</v>
      </c>
      <c r="I41" s="75">
        <f>H41-D41:D45</f>
        <v>674827.46000000008</v>
      </c>
    </row>
    <row r="42" spans="1:10">
      <c r="A42" s="78"/>
      <c r="B42" s="79"/>
      <c r="C42" s="80"/>
      <c r="D42" s="68"/>
      <c r="E42" s="61"/>
      <c r="F42" s="61">
        <f t="shared" si="0"/>
        <v>0</v>
      </c>
      <c r="G42" s="61"/>
      <c r="H42" s="61"/>
      <c r="I42" s="61">
        <f t="shared" si="8"/>
        <v>0</v>
      </c>
    </row>
    <row r="43" spans="1:10">
      <c r="A43" s="512" t="s">
        <v>396</v>
      </c>
      <c r="B43" s="513"/>
      <c r="C43" s="514"/>
      <c r="D43" s="350">
        <f>SUM(D10,D11,D12,D13,D14,D15,D16,D17,D30,D36,D37,D39)</f>
        <v>5587779011.0800972</v>
      </c>
      <c r="E43" s="350">
        <f>SUM(E10,E11,E12,E13,E14,E15,E16,E17,E30,E36,E37,E39)</f>
        <v>56317225.400000006</v>
      </c>
      <c r="F43" s="350">
        <f t="shared" ref="F43" si="9">SUM(F10,F11,F12,F13,F14,F15,F16,F17,F30,F36,F37,F39)</f>
        <v>5644096236.4800978</v>
      </c>
      <c r="G43" s="350">
        <f>G10+G11+G12+G13+G14+G15+G16+G17+G30+G36+G37+G39</f>
        <v>4658041941.6499996</v>
      </c>
      <c r="H43" s="350">
        <f>H10+H11+H12+H13+H14+H15+H16+H17+H30+H36+H37+H39</f>
        <v>4658041941.6499996</v>
      </c>
      <c r="I43" s="350">
        <f>I10+I11+I12+I13+I14+I15+I16+I17+I30+I36+I37+I39</f>
        <v>-929737069.43009865</v>
      </c>
    </row>
    <row r="44" spans="1:10">
      <c r="A44" s="515" t="s">
        <v>397</v>
      </c>
      <c r="B44" s="516"/>
      <c r="C44" s="517"/>
      <c r="D44" s="68"/>
      <c r="E44" s="81"/>
      <c r="F44" s="61"/>
      <c r="G44" s="81"/>
      <c r="H44" s="81"/>
      <c r="I44" s="61">
        <f t="shared" si="8"/>
        <v>0</v>
      </c>
      <c r="J44" s="424"/>
    </row>
    <row r="45" spans="1:10" ht="27.75" customHeight="1">
      <c r="A45" s="493" t="s">
        <v>398</v>
      </c>
      <c r="B45" s="494"/>
      <c r="C45" s="495"/>
      <c r="D45" s="350">
        <f>SUM(D10+D13+D14+D15+D17+D30+D36+D37+D39)</f>
        <v>5587779011.0800972</v>
      </c>
      <c r="E45" s="350">
        <f t="shared" ref="E45:F45" si="10">SUM(E10+E13+E14+E15+E17+E30+E36+E37+E39)</f>
        <v>56317225.400000006</v>
      </c>
      <c r="F45" s="350">
        <f t="shared" si="10"/>
        <v>5644096236.4800978</v>
      </c>
      <c r="G45" s="350">
        <f>SUM(G10+G13+G14+G15+G17+G30+G36+G37+G39)</f>
        <v>4658041941.6499996</v>
      </c>
      <c r="H45" s="350">
        <f>SUM(H10+H13+H14+H15+H17+H30+H36+H37+H39)</f>
        <v>4658041941.6499996</v>
      </c>
      <c r="I45" s="350">
        <f>SUM(I10+I13+I14+I15+I17+I30+I36+I37+I39)</f>
        <v>-929737069.43009865</v>
      </c>
      <c r="J45" s="424"/>
    </row>
    <row r="46" spans="1:10">
      <c r="A46" s="78"/>
      <c r="B46" s="79"/>
      <c r="C46" s="80"/>
      <c r="D46" s="68"/>
      <c r="E46" s="61"/>
      <c r="F46" s="61"/>
      <c r="G46" s="61"/>
      <c r="H46" s="61"/>
      <c r="I46" s="61"/>
    </row>
    <row r="47" spans="1:10">
      <c r="A47" s="503" t="s">
        <v>399</v>
      </c>
      <c r="B47" s="504"/>
      <c r="C47" s="505"/>
      <c r="D47" s="68"/>
      <c r="E47" s="61"/>
      <c r="F47" s="61"/>
      <c r="G47" s="61"/>
      <c r="H47" s="61"/>
      <c r="I47" s="61"/>
    </row>
    <row r="48" spans="1:10">
      <c r="A48" s="355" t="s">
        <v>400</v>
      </c>
      <c r="B48" s="358"/>
      <c r="C48" s="359"/>
      <c r="D48" s="350">
        <f>D49+D54+D55+D58</f>
        <v>1289791364</v>
      </c>
      <c r="E48" s="350">
        <f t="shared" ref="E48:F48" si="11">E49+E54+E55+E58</f>
        <v>1706426</v>
      </c>
      <c r="F48" s="350">
        <f t="shared" si="11"/>
        <v>74516570</v>
      </c>
      <c r="G48" s="350">
        <f>G49+G54+G55+G58</f>
        <v>1022148892.1900001</v>
      </c>
      <c r="H48" s="350">
        <f>H49+H54+H55+H58</f>
        <v>1022148892.1900001</v>
      </c>
      <c r="I48" s="350">
        <f>I49+I54+I55</f>
        <v>-269376252</v>
      </c>
    </row>
    <row r="49" spans="1:9" ht="13.5" thickBot="1">
      <c r="A49" s="522" t="s">
        <v>401</v>
      </c>
      <c r="B49" s="523"/>
      <c r="C49" s="524"/>
      <c r="D49" s="82">
        <v>100000000</v>
      </c>
      <c r="E49" s="83"/>
      <c r="F49" s="83"/>
      <c r="G49" s="83"/>
      <c r="H49" s="83"/>
      <c r="I49" s="83">
        <f>H49-D49</f>
        <v>-100000000</v>
      </c>
    </row>
    <row r="50" spans="1:9" ht="23.25" customHeight="1" thickBot="1">
      <c r="A50" s="485"/>
      <c r="B50" s="486"/>
      <c r="C50" s="487"/>
      <c r="D50" s="525"/>
      <c r="E50" s="526"/>
      <c r="F50" s="526"/>
      <c r="G50" s="526"/>
      <c r="H50" s="527"/>
      <c r="I50" s="488" t="s">
        <v>359</v>
      </c>
    </row>
    <row r="51" spans="1:9" ht="27" customHeight="1">
      <c r="A51" s="518" t="s">
        <v>360</v>
      </c>
      <c r="B51" s="519"/>
      <c r="C51" s="519"/>
      <c r="D51" s="488" t="s">
        <v>402</v>
      </c>
      <c r="E51" s="520" t="s">
        <v>361</v>
      </c>
      <c r="F51" s="488" t="s">
        <v>330</v>
      </c>
      <c r="G51" s="488" t="s">
        <v>331</v>
      </c>
      <c r="H51" s="496" t="s">
        <v>332</v>
      </c>
      <c r="I51" s="489"/>
    </row>
    <row r="52" spans="1:9" ht="25.5" customHeight="1" thickBot="1">
      <c r="A52" s="528" t="s">
        <v>362</v>
      </c>
      <c r="B52" s="529"/>
      <c r="C52" s="529"/>
      <c r="D52" s="492"/>
      <c r="E52" s="521"/>
      <c r="F52" s="492"/>
      <c r="G52" s="489"/>
      <c r="H52" s="514"/>
      <c r="I52" s="489"/>
    </row>
    <row r="53" spans="1:9">
      <c r="A53" s="509" t="s">
        <v>403</v>
      </c>
      <c r="B53" s="510"/>
      <c r="C53" s="510"/>
      <c r="D53" s="68"/>
      <c r="E53" s="84"/>
      <c r="F53" s="85"/>
      <c r="G53" s="86"/>
      <c r="H53" s="86"/>
      <c r="I53" s="59">
        <f t="shared" ref="I53:I83" si="12">H53-D53</f>
        <v>0</v>
      </c>
    </row>
    <row r="54" spans="1:9">
      <c r="A54" s="509" t="s">
        <v>404</v>
      </c>
      <c r="B54" s="510"/>
      <c r="C54" s="510"/>
      <c r="D54" s="87">
        <v>153231735</v>
      </c>
      <c r="E54" s="84"/>
      <c r="F54" s="85"/>
      <c r="G54" s="88">
        <f>'PARTICIPACIONES MODIF'!C39</f>
        <v>156986909</v>
      </c>
      <c r="H54" s="88">
        <f>G54</f>
        <v>156986909</v>
      </c>
      <c r="I54" s="61">
        <f>H54-D54</f>
        <v>3755174</v>
      </c>
    </row>
    <row r="55" spans="1:9">
      <c r="A55" s="509" t="s">
        <v>405</v>
      </c>
      <c r="B55" s="510"/>
      <c r="C55" s="510"/>
      <c r="D55" s="68">
        <v>963749485</v>
      </c>
      <c r="E55" s="84"/>
      <c r="F55" s="85"/>
      <c r="G55" s="88">
        <f>'PARTICIPACIONES MODIF'!C40</f>
        <v>790618059</v>
      </c>
      <c r="H55" s="88">
        <f>G55</f>
        <v>790618059</v>
      </c>
      <c r="I55" s="61">
        <f>H55-D55</f>
        <v>-173131426</v>
      </c>
    </row>
    <row r="56" spans="1:9">
      <c r="A56" s="66" t="s">
        <v>406</v>
      </c>
      <c r="B56" s="63"/>
      <c r="C56" s="89"/>
      <c r="D56" s="61"/>
      <c r="E56" s="84"/>
      <c r="F56" s="85"/>
      <c r="G56" s="85"/>
      <c r="H56" s="88">
        <f t="shared" ref="H56:H59" si="13">G56</f>
        <v>0</v>
      </c>
      <c r="I56" s="61">
        <f t="shared" ref="I56:I59" si="14">H56-D56</f>
        <v>0</v>
      </c>
    </row>
    <row r="57" spans="1:9">
      <c r="A57" s="509" t="s">
        <v>407</v>
      </c>
      <c r="B57" s="510"/>
      <c r="C57" s="510"/>
      <c r="D57" s="61"/>
      <c r="E57" s="84"/>
      <c r="F57" s="85"/>
      <c r="G57" s="85"/>
      <c r="H57" s="88">
        <f t="shared" si="13"/>
        <v>0</v>
      </c>
      <c r="I57" s="61">
        <f t="shared" si="14"/>
        <v>0</v>
      </c>
    </row>
    <row r="58" spans="1:9">
      <c r="A58" s="530" t="s">
        <v>408</v>
      </c>
      <c r="B58" s="531"/>
      <c r="C58" s="531"/>
      <c r="D58" s="75">
        <f>D104</f>
        <v>72810144</v>
      </c>
      <c r="E58" s="327">
        <v>1706426</v>
      </c>
      <c r="F58" s="93">
        <f>D58+E58</f>
        <v>74516570</v>
      </c>
      <c r="G58" s="93">
        <f>'PARTICIPACIONES MODIF'!C27</f>
        <v>74543924.189999998</v>
      </c>
      <c r="H58" s="328">
        <f t="shared" si="13"/>
        <v>74543924.189999998</v>
      </c>
      <c r="I58" s="75">
        <f t="shared" si="14"/>
        <v>1733780.1899999976</v>
      </c>
    </row>
    <row r="59" spans="1:9">
      <c r="A59" s="509" t="s">
        <v>409</v>
      </c>
      <c r="B59" s="510"/>
      <c r="C59" s="510"/>
      <c r="D59" s="61"/>
      <c r="E59" s="84"/>
      <c r="F59" s="85">
        <f>D1</f>
        <v>0</v>
      </c>
      <c r="G59" s="85"/>
      <c r="H59" s="88">
        <f t="shared" si="13"/>
        <v>0</v>
      </c>
      <c r="I59" s="61">
        <f t="shared" si="14"/>
        <v>0</v>
      </c>
    </row>
    <row r="60" spans="1:9" s="90" customFormat="1">
      <c r="A60" s="355" t="s">
        <v>410</v>
      </c>
      <c r="B60" s="356"/>
      <c r="C60" s="357"/>
      <c r="D60" s="352">
        <f>D64</f>
        <v>103426964</v>
      </c>
      <c r="E60" s="353"/>
      <c r="F60" s="354">
        <f t="shared" ref="F60:F71" si="15">SUM(D60:E60)</f>
        <v>103426964</v>
      </c>
      <c r="G60" s="354"/>
      <c r="H60" s="354"/>
      <c r="I60" s="352"/>
    </row>
    <row r="61" spans="1:9">
      <c r="A61" s="66" t="s">
        <v>411</v>
      </c>
      <c r="B61" s="63"/>
      <c r="C61" s="89"/>
      <c r="D61" s="61"/>
      <c r="E61" s="84"/>
      <c r="F61" s="85"/>
      <c r="G61" s="85"/>
      <c r="H61" s="85"/>
      <c r="I61" s="61"/>
    </row>
    <row r="62" spans="1:9">
      <c r="A62" s="66" t="s">
        <v>412</v>
      </c>
      <c r="B62" s="63"/>
      <c r="C62" s="89"/>
      <c r="D62" s="61"/>
      <c r="E62" s="84"/>
      <c r="F62" s="85">
        <f t="shared" si="15"/>
        <v>0</v>
      </c>
      <c r="G62" s="85"/>
      <c r="H62" s="85"/>
      <c r="I62" s="61"/>
    </row>
    <row r="63" spans="1:9">
      <c r="A63" s="66" t="s">
        <v>413</v>
      </c>
      <c r="B63" s="63"/>
      <c r="C63" s="89"/>
      <c r="D63" s="61"/>
      <c r="E63" s="84"/>
      <c r="F63" s="85">
        <f t="shared" si="15"/>
        <v>0</v>
      </c>
      <c r="G63" s="85"/>
      <c r="H63" s="85"/>
      <c r="I63" s="61"/>
    </row>
    <row r="64" spans="1:9">
      <c r="A64" s="321" t="s">
        <v>414</v>
      </c>
      <c r="B64" s="322"/>
      <c r="C64" s="96"/>
      <c r="D64" s="75">
        <v>103426964</v>
      </c>
      <c r="E64" s="327"/>
      <c r="F64" s="93">
        <f t="shared" si="15"/>
        <v>103426964</v>
      </c>
      <c r="G64" s="423"/>
      <c r="H64" s="423"/>
      <c r="I64" s="422"/>
    </row>
    <row r="65" spans="1:9">
      <c r="A65" s="62"/>
      <c r="B65" s="63"/>
      <c r="C65" s="89"/>
      <c r="D65" s="61"/>
      <c r="E65" s="84"/>
      <c r="F65" s="85"/>
      <c r="G65" s="85"/>
      <c r="H65" s="85"/>
      <c r="I65" s="61"/>
    </row>
    <row r="66" spans="1:9">
      <c r="A66" s="62" t="s">
        <v>415</v>
      </c>
      <c r="B66" s="91"/>
      <c r="C66" s="89"/>
      <c r="D66" s="61"/>
      <c r="E66" s="84"/>
      <c r="F66" s="85">
        <f t="shared" si="15"/>
        <v>0</v>
      </c>
      <c r="G66" s="85"/>
      <c r="H66" s="85"/>
      <c r="I66" s="61"/>
    </row>
    <row r="67" spans="1:9">
      <c r="A67" s="509" t="s">
        <v>416</v>
      </c>
      <c r="B67" s="510"/>
      <c r="C67" s="510"/>
      <c r="D67" s="61"/>
      <c r="E67" s="84"/>
      <c r="F67" s="85">
        <f t="shared" si="15"/>
        <v>0</v>
      </c>
      <c r="G67" s="85"/>
      <c r="H67" s="85"/>
      <c r="I67" s="61"/>
    </row>
    <row r="68" spans="1:9">
      <c r="A68" s="66" t="s">
        <v>417</v>
      </c>
      <c r="B68" s="63"/>
      <c r="C68" s="89"/>
      <c r="D68" s="61"/>
      <c r="E68" s="84"/>
      <c r="F68" s="85">
        <f t="shared" si="15"/>
        <v>0</v>
      </c>
      <c r="G68" s="85"/>
      <c r="H68" s="85"/>
      <c r="I68" s="61"/>
    </row>
    <row r="69" spans="1:9">
      <c r="A69" s="509" t="s">
        <v>418</v>
      </c>
      <c r="B69" s="510"/>
      <c r="C69" s="510"/>
      <c r="D69" s="61"/>
      <c r="E69" s="92"/>
      <c r="F69" s="93"/>
      <c r="G69" s="85"/>
      <c r="H69" s="85"/>
      <c r="I69" s="61"/>
    </row>
    <row r="70" spans="1:9">
      <c r="A70" s="62" t="s">
        <v>419</v>
      </c>
      <c r="B70" s="91"/>
      <c r="C70" s="89"/>
      <c r="D70" s="61"/>
      <c r="E70" s="84"/>
      <c r="F70" s="85">
        <f t="shared" si="15"/>
        <v>0</v>
      </c>
      <c r="G70" s="88"/>
      <c r="H70" s="88"/>
      <c r="I70" s="61">
        <f>H70-D70</f>
        <v>0</v>
      </c>
    </row>
    <row r="71" spans="1:9">
      <c r="A71" s="78"/>
      <c r="B71" s="501"/>
      <c r="C71" s="501"/>
      <c r="D71" s="61"/>
      <c r="E71" s="84"/>
      <c r="F71" s="85">
        <f t="shared" si="15"/>
        <v>0</v>
      </c>
      <c r="G71" s="85"/>
      <c r="H71" s="85"/>
      <c r="I71" s="61"/>
    </row>
    <row r="72" spans="1:9">
      <c r="A72" s="512" t="s">
        <v>420</v>
      </c>
      <c r="B72" s="513"/>
      <c r="C72" s="513"/>
      <c r="D72" s="350">
        <f>D48+D60</f>
        <v>1393218328</v>
      </c>
      <c r="E72" s="353">
        <f>E70</f>
        <v>0</v>
      </c>
      <c r="F72" s="351">
        <f>D72+E72</f>
        <v>1393218328</v>
      </c>
      <c r="G72" s="351">
        <f>G70+G48</f>
        <v>1022148892.1900001</v>
      </c>
      <c r="H72" s="351">
        <f>H70+H48</f>
        <v>1022148892.1900001</v>
      </c>
      <c r="I72" s="350">
        <f>I70+I48</f>
        <v>-269376252</v>
      </c>
    </row>
    <row r="73" spans="1:9">
      <c r="A73" s="78"/>
      <c r="B73" s="501"/>
      <c r="C73" s="501"/>
      <c r="D73" s="61"/>
      <c r="E73" s="84"/>
      <c r="F73" s="85"/>
      <c r="G73" s="85"/>
      <c r="H73" s="85"/>
      <c r="I73" s="61">
        <f t="shared" si="12"/>
        <v>0</v>
      </c>
    </row>
    <row r="74" spans="1:9">
      <c r="A74" s="512" t="s">
        <v>421</v>
      </c>
      <c r="B74" s="513"/>
      <c r="C74" s="513"/>
      <c r="D74" s="352">
        <f>D75</f>
        <v>12228.16</v>
      </c>
      <c r="E74" s="353">
        <f>E75</f>
        <v>0</v>
      </c>
      <c r="F74" s="354">
        <f>F75</f>
        <v>12228.16</v>
      </c>
      <c r="G74" s="354">
        <f>G75</f>
        <v>1385660.95</v>
      </c>
      <c r="H74" s="354">
        <f>H75</f>
        <v>1385660.95</v>
      </c>
      <c r="I74" s="352">
        <f t="shared" si="12"/>
        <v>1373432.79</v>
      </c>
    </row>
    <row r="75" spans="1:9">
      <c r="A75" s="94" t="s">
        <v>422</v>
      </c>
      <c r="B75" s="95"/>
      <c r="C75" s="96"/>
      <c r="D75" s="75">
        <v>12228.16</v>
      </c>
      <c r="E75" s="75"/>
      <c r="F75" s="93">
        <f>D75+E75</f>
        <v>12228.16</v>
      </c>
      <c r="G75" s="93">
        <f>'PARTICIPACIONES MODIF'!C53</f>
        <v>1385660.95</v>
      </c>
      <c r="H75" s="93">
        <f>G75</f>
        <v>1385660.95</v>
      </c>
      <c r="I75" s="75">
        <f>H75-D75</f>
        <v>1373432.79</v>
      </c>
    </row>
    <row r="76" spans="1:9">
      <c r="A76" s="78"/>
      <c r="B76" s="501"/>
      <c r="C76" s="501"/>
      <c r="D76" s="61"/>
      <c r="E76" s="84"/>
      <c r="F76" s="85"/>
      <c r="G76" s="85"/>
      <c r="H76" s="85"/>
      <c r="I76" s="61">
        <f t="shared" si="12"/>
        <v>0</v>
      </c>
    </row>
    <row r="77" spans="1:9">
      <c r="A77" s="512" t="s">
        <v>423</v>
      </c>
      <c r="B77" s="513"/>
      <c r="C77" s="513"/>
      <c r="D77" s="350">
        <f>D45+D72+D74</f>
        <v>6981009567.240097</v>
      </c>
      <c r="E77" s="350">
        <f>E45+E72+E74</f>
        <v>56317225.400000006</v>
      </c>
      <c r="F77" s="351">
        <f>F45+F72+F74</f>
        <v>7037326792.6400976</v>
      </c>
      <c r="G77" s="351">
        <f>G72+G45+G74</f>
        <v>5681576494.79</v>
      </c>
      <c r="H77" s="351">
        <f>H72+H45+H74</f>
        <v>5681576494.79</v>
      </c>
      <c r="I77" s="350">
        <f>I72+I45+I74</f>
        <v>-1197739888.6400986</v>
      </c>
    </row>
    <row r="78" spans="1:9">
      <c r="A78" s="78"/>
      <c r="B78" s="501"/>
      <c r="C78" s="501"/>
      <c r="D78" s="61"/>
      <c r="E78" s="84"/>
      <c r="F78" s="85"/>
      <c r="G78" s="85"/>
      <c r="H78" s="85" t="s">
        <v>424</v>
      </c>
      <c r="I78" s="61"/>
    </row>
    <row r="79" spans="1:9">
      <c r="A79" s="503" t="s">
        <v>425</v>
      </c>
      <c r="B79" s="504"/>
      <c r="C79" s="504"/>
      <c r="D79" s="61"/>
      <c r="E79" s="84"/>
      <c r="F79" s="85"/>
      <c r="G79" s="85"/>
      <c r="H79" s="85"/>
      <c r="I79" s="61">
        <f t="shared" si="12"/>
        <v>0</v>
      </c>
    </row>
    <row r="80" spans="1:9">
      <c r="A80" s="509" t="s">
        <v>426</v>
      </c>
      <c r="B80" s="510"/>
      <c r="C80" s="510"/>
      <c r="D80" s="61"/>
      <c r="E80" s="84"/>
      <c r="F80" s="85"/>
      <c r="G80" s="85"/>
      <c r="H80" s="85"/>
      <c r="I80" s="61">
        <f t="shared" si="12"/>
        <v>0</v>
      </c>
    </row>
    <row r="81" spans="1:9">
      <c r="A81" s="509" t="s">
        <v>427</v>
      </c>
      <c r="B81" s="510"/>
      <c r="C81" s="510"/>
      <c r="D81" s="61"/>
      <c r="E81" s="84"/>
      <c r="F81" s="85"/>
      <c r="G81" s="85"/>
      <c r="H81" s="85"/>
      <c r="I81" s="61"/>
    </row>
    <row r="82" spans="1:9">
      <c r="A82" s="503" t="s">
        <v>428</v>
      </c>
      <c r="B82" s="504"/>
      <c r="C82" s="504"/>
      <c r="D82" s="61"/>
      <c r="E82" s="84"/>
      <c r="F82" s="85"/>
      <c r="G82" s="85"/>
      <c r="H82" s="85"/>
      <c r="I82" s="61">
        <f t="shared" si="12"/>
        <v>0</v>
      </c>
    </row>
    <row r="83" spans="1:9" ht="13.5" thickBot="1">
      <c r="A83" s="97"/>
      <c r="B83" s="534"/>
      <c r="C83" s="534"/>
      <c r="D83" s="83"/>
      <c r="E83" s="98"/>
      <c r="F83" s="99"/>
      <c r="G83" s="99"/>
      <c r="H83" s="99"/>
      <c r="I83" s="83">
        <f t="shared" si="12"/>
        <v>0</v>
      </c>
    </row>
    <row r="84" spans="1:9">
      <c r="A84" s="79"/>
      <c r="B84" s="79"/>
      <c r="C84" s="79"/>
      <c r="D84" s="100"/>
      <c r="E84" s="100"/>
      <c r="F84" s="100"/>
      <c r="G84" s="100"/>
      <c r="H84" s="100"/>
      <c r="I84" s="100"/>
    </row>
    <row r="85" spans="1:9">
      <c r="A85" s="79"/>
      <c r="B85" s="79"/>
      <c r="C85" s="79"/>
      <c r="D85" s="100"/>
      <c r="E85" s="100"/>
      <c r="F85" s="100"/>
      <c r="G85" s="100"/>
      <c r="H85" s="100"/>
      <c r="I85" s="100"/>
    </row>
    <row r="86" spans="1:9">
      <c r="A86" s="79"/>
      <c r="B86" s="79"/>
      <c r="C86" s="79"/>
      <c r="D86" s="100"/>
      <c r="E86" s="100"/>
      <c r="F86" s="100"/>
      <c r="G86" s="100"/>
      <c r="H86" s="100"/>
      <c r="I86" s="100"/>
    </row>
    <row r="87" spans="1:9">
      <c r="D87" s="101"/>
      <c r="E87" s="101"/>
      <c r="F87" s="101"/>
      <c r="G87" s="101"/>
      <c r="H87" s="101"/>
      <c r="I87" s="101"/>
    </row>
    <row r="88" spans="1:9">
      <c r="B88" s="535" t="s">
        <v>352</v>
      </c>
      <c r="C88" s="535"/>
      <c r="D88" s="535"/>
      <c r="F88" s="535" t="s">
        <v>353</v>
      </c>
      <c r="G88" s="535"/>
      <c r="H88" s="535"/>
    </row>
    <row r="89" spans="1:9">
      <c r="G89" s="102"/>
    </row>
    <row r="91" spans="1:9">
      <c r="B91" s="532" t="s">
        <v>354</v>
      </c>
      <c r="C91" s="532"/>
      <c r="D91" s="532"/>
      <c r="F91" s="532" t="s">
        <v>355</v>
      </c>
      <c r="G91" s="532"/>
      <c r="H91" s="532"/>
    </row>
    <row r="93" spans="1:9">
      <c r="E93" s="89"/>
      <c r="F93" s="89"/>
      <c r="G93" s="89"/>
      <c r="H93" s="89"/>
      <c r="I93" s="89"/>
    </row>
    <row r="94" spans="1:9">
      <c r="E94" s="89"/>
      <c r="F94" s="533"/>
      <c r="G94" s="533"/>
      <c r="H94" s="533"/>
      <c r="I94" s="533"/>
    </row>
    <row r="95" spans="1:9" ht="12.75" customHeight="1">
      <c r="A95" s="57" t="s">
        <v>356</v>
      </c>
      <c r="E95" s="89"/>
      <c r="F95" s="533"/>
      <c r="G95" s="533"/>
      <c r="H95" s="533"/>
      <c r="I95" s="533"/>
    </row>
    <row r="96" spans="1:9" ht="12.75" customHeight="1">
      <c r="E96" s="89"/>
      <c r="F96" s="533"/>
      <c r="G96" s="533"/>
      <c r="H96" s="533"/>
      <c r="I96" s="533"/>
    </row>
    <row r="97" spans="4:9">
      <c r="E97" s="89"/>
      <c r="F97" s="533"/>
      <c r="G97" s="533"/>
      <c r="H97" s="533"/>
      <c r="I97" s="533"/>
    </row>
    <row r="98" spans="4:9" ht="15" customHeight="1">
      <c r="E98" s="89"/>
      <c r="F98" s="533"/>
      <c r="G98" s="533"/>
      <c r="H98" s="533"/>
      <c r="I98" s="533"/>
    </row>
    <row r="101" spans="4:9" ht="13.5" thickBot="1"/>
    <row r="102" spans="4:9" ht="13.5" thickBot="1">
      <c r="D102" s="435" t="s">
        <v>508</v>
      </c>
      <c r="E102" s="433"/>
      <c r="F102" s="433"/>
      <c r="G102" s="433"/>
    </row>
    <row r="103" spans="4:9">
      <c r="D103" s="436">
        <v>334647578</v>
      </c>
      <c r="E103" s="536" t="s">
        <v>504</v>
      </c>
      <c r="F103" s="537"/>
      <c r="G103" s="433"/>
    </row>
    <row r="104" spans="4:9">
      <c r="D104" s="431">
        <v>72810144</v>
      </c>
      <c r="E104" s="538" t="s">
        <v>505</v>
      </c>
      <c r="F104" s="539"/>
      <c r="G104" s="433"/>
    </row>
    <row r="105" spans="4:9">
      <c r="D105" s="431">
        <f>D103-D104</f>
        <v>261837434</v>
      </c>
      <c r="E105" s="538" t="s">
        <v>506</v>
      </c>
      <c r="F105" s="539"/>
      <c r="G105" s="433"/>
    </row>
    <row r="106" spans="4:9">
      <c r="D106" s="431"/>
      <c r="E106" s="432"/>
      <c r="F106" s="437"/>
      <c r="G106" s="433"/>
    </row>
    <row r="107" spans="4:9">
      <c r="D107" s="431">
        <v>74516570</v>
      </c>
      <c r="E107" s="538" t="s">
        <v>507</v>
      </c>
      <c r="F107" s="539"/>
      <c r="G107" s="433"/>
    </row>
    <row r="108" spans="4:9" ht="13.5" thickBot="1">
      <c r="D108" s="434">
        <f>D107-D104</f>
        <v>1706426</v>
      </c>
      <c r="E108" s="540" t="s">
        <v>510</v>
      </c>
      <c r="F108" s="541"/>
      <c r="G108" s="433"/>
    </row>
  </sheetData>
  <mergeCells count="64">
    <mergeCell ref="E103:F103"/>
    <mergeCell ref="E104:F104"/>
    <mergeCell ref="E105:F105"/>
    <mergeCell ref="E107:F107"/>
    <mergeCell ref="E108:F108"/>
    <mergeCell ref="B91:D91"/>
    <mergeCell ref="F91:H91"/>
    <mergeCell ref="F94:I98"/>
    <mergeCell ref="A80:C80"/>
    <mergeCell ref="A81:C81"/>
    <mergeCell ref="A82:C82"/>
    <mergeCell ref="B83:C83"/>
    <mergeCell ref="B88:D88"/>
    <mergeCell ref="F88:H88"/>
    <mergeCell ref="A79:C79"/>
    <mergeCell ref="A58:C58"/>
    <mergeCell ref="A59:C59"/>
    <mergeCell ref="A67:C67"/>
    <mergeCell ref="A69:C69"/>
    <mergeCell ref="B71:C71"/>
    <mergeCell ref="A72:C72"/>
    <mergeCell ref="B73:C73"/>
    <mergeCell ref="A74:C74"/>
    <mergeCell ref="B76:C76"/>
    <mergeCell ref="A77:C77"/>
    <mergeCell ref="B78:C78"/>
    <mergeCell ref="A57:C57"/>
    <mergeCell ref="A47:C47"/>
    <mergeCell ref="A49:C49"/>
    <mergeCell ref="A50:C50"/>
    <mergeCell ref="D50:H50"/>
    <mergeCell ref="H51:H52"/>
    <mergeCell ref="A52:C52"/>
    <mergeCell ref="A53:C53"/>
    <mergeCell ref="A54:C54"/>
    <mergeCell ref="A55:C55"/>
    <mergeCell ref="I50:I52"/>
    <mergeCell ref="A51:C51"/>
    <mergeCell ref="D51:D52"/>
    <mergeCell ref="E51:E52"/>
    <mergeCell ref="F51:F52"/>
    <mergeCell ref="G51:G52"/>
    <mergeCell ref="A45:C45"/>
    <mergeCell ref="F6:F7"/>
    <mergeCell ref="G6:G7"/>
    <mergeCell ref="H6:H7"/>
    <mergeCell ref="A7:C7"/>
    <mergeCell ref="A8:C8"/>
    <mergeCell ref="A9:C9"/>
    <mergeCell ref="A24:C24"/>
    <mergeCell ref="A29:C29"/>
    <mergeCell ref="A30:C30"/>
    <mergeCell ref="A43:C43"/>
    <mergeCell ref="A44:C44"/>
    <mergeCell ref="A1:I1"/>
    <mergeCell ref="A2:I2"/>
    <mergeCell ref="A3:I3"/>
    <mergeCell ref="A4:I4"/>
    <mergeCell ref="A5:C5"/>
    <mergeCell ref="D5:H5"/>
    <mergeCell ref="I5:I7"/>
    <mergeCell ref="A6:C6"/>
    <mergeCell ref="D6:D7"/>
    <mergeCell ref="E6:E7"/>
  </mergeCells>
  <pageMargins left="0.25" right="8.0128205128205104E-3" top="0.81730769230769196" bottom="1.07371794871795" header="0.3" footer="0.3"/>
  <pageSetup scale="99" fitToHeight="7" orientation="portrait" r:id="rId1"/>
  <legacyDrawing r:id="rId2"/>
</worksheet>
</file>

<file path=xl/worksheets/sheet4.xml><?xml version="1.0" encoding="utf-8"?>
<worksheet xmlns="http://schemas.openxmlformats.org/spreadsheetml/2006/main" xmlns:r="http://schemas.openxmlformats.org/officeDocument/2006/relationships">
  <dimension ref="A1:G75"/>
  <sheetViews>
    <sheetView view="pageLayout" topLeftCell="A4" workbookViewId="0">
      <selection activeCell="B31" sqref="B31"/>
    </sheetView>
  </sheetViews>
  <sheetFormatPr baseColWidth="10" defaultRowHeight="12.75"/>
  <cols>
    <col min="1" max="1" width="12.42578125" style="57" bestFit="1" customWidth="1"/>
    <col min="2" max="2" width="48.140625" style="57" customWidth="1"/>
    <col min="3" max="3" width="20.42578125" style="148" bestFit="1" customWidth="1"/>
    <col min="4" max="4" width="7.42578125" style="57" customWidth="1"/>
    <col min="5" max="5" width="24.140625" style="57" bestFit="1" customWidth="1"/>
    <col min="6" max="6" width="3.28515625" style="57" bestFit="1" customWidth="1"/>
    <col min="7" max="16384" width="11.42578125" style="57"/>
  </cols>
  <sheetData>
    <row r="1" spans="1:6" ht="15.75">
      <c r="A1" s="279" t="s">
        <v>4</v>
      </c>
      <c r="B1" s="279" t="s">
        <v>5</v>
      </c>
      <c r="C1" s="283">
        <f>C2+C3+C4+C5+C6+C9+C10</f>
        <v>5681576494.789999</v>
      </c>
      <c r="D1" s="292" t="s">
        <v>448</v>
      </c>
      <c r="E1" s="284">
        <v>4045817622.5</v>
      </c>
      <c r="F1" s="111"/>
    </row>
    <row r="2" spans="1:6">
      <c r="A2" s="280" t="s">
        <v>8</v>
      </c>
      <c r="B2" s="280" t="s">
        <v>9</v>
      </c>
      <c r="C2" s="285">
        <f>'balanza 3er trimestre'!C6</f>
        <v>1397757202.2299998</v>
      </c>
      <c r="D2" s="291">
        <v>1</v>
      </c>
      <c r="E2" s="282"/>
      <c r="F2" s="282">
        <v>1</v>
      </c>
    </row>
    <row r="3" spans="1:6">
      <c r="A3" s="280" t="s">
        <v>38</v>
      </c>
      <c r="B3" s="280" t="s">
        <v>39</v>
      </c>
      <c r="C3" s="286">
        <f>'balanza 3er trimestre'!C23</f>
        <v>381426971.49999988</v>
      </c>
      <c r="D3" s="291">
        <v>2</v>
      </c>
      <c r="E3" s="282"/>
      <c r="F3" s="282">
        <v>2</v>
      </c>
    </row>
    <row r="4" spans="1:6">
      <c r="A4" s="280" t="s">
        <v>170</v>
      </c>
      <c r="B4" s="280" t="s">
        <v>171</v>
      </c>
      <c r="C4" s="286">
        <f>'balanza 3er trimestre'!C92</f>
        <v>43164545.460000001</v>
      </c>
      <c r="D4" s="291">
        <v>3</v>
      </c>
      <c r="E4" s="282"/>
      <c r="F4" s="282">
        <v>3</v>
      </c>
    </row>
    <row r="5" spans="1:6">
      <c r="A5" s="280" t="s">
        <v>192</v>
      </c>
      <c r="B5" s="280" t="s">
        <v>193</v>
      </c>
      <c r="C5" s="286">
        <f>'balanza 3er trimestre'!C105</f>
        <v>248782986.74999997</v>
      </c>
      <c r="D5" s="291">
        <v>4</v>
      </c>
      <c r="E5" s="282"/>
      <c r="F5" s="282">
        <v>4</v>
      </c>
    </row>
    <row r="6" spans="1:6">
      <c r="A6" s="280" t="s">
        <v>262</v>
      </c>
      <c r="B6" s="280" t="s">
        <v>263</v>
      </c>
      <c r="C6" s="286">
        <f>'balanza 3er trimestre'!C141</f>
        <v>3607821011.6199999</v>
      </c>
      <c r="D6" s="291">
        <v>5</v>
      </c>
      <c r="E6" s="287"/>
      <c r="F6" s="282">
        <v>5</v>
      </c>
    </row>
    <row r="7" spans="1:6">
      <c r="A7" s="280" t="s">
        <v>429</v>
      </c>
      <c r="B7" s="280" t="s">
        <v>342</v>
      </c>
      <c r="C7" s="288"/>
      <c r="D7" s="289">
        <v>14</v>
      </c>
      <c r="E7" s="110" t="s">
        <v>430</v>
      </c>
      <c r="F7" s="282">
        <v>6</v>
      </c>
    </row>
    <row r="8" spans="1:6">
      <c r="A8" s="111"/>
      <c r="B8" s="111" t="s">
        <v>343</v>
      </c>
      <c r="C8" s="290">
        <f>C9+C10</f>
        <v>2623777.23</v>
      </c>
      <c r="D8" s="291">
        <v>6</v>
      </c>
      <c r="E8" s="105"/>
      <c r="F8" s="105"/>
    </row>
    <row r="9" spans="1:6">
      <c r="A9" s="293" t="s">
        <v>320</v>
      </c>
      <c r="B9" s="293" t="s">
        <v>321</v>
      </c>
      <c r="C9" s="294">
        <f>'balanza 3er trimestre'!C181</f>
        <v>1238116.28</v>
      </c>
      <c r="D9" s="295">
        <v>16</v>
      </c>
      <c r="E9" s="281" t="s">
        <v>431</v>
      </c>
      <c r="F9" s="105">
        <v>6</v>
      </c>
    </row>
    <row r="10" spans="1:6">
      <c r="A10" s="296" t="s">
        <v>310</v>
      </c>
      <c r="B10" s="296" t="s">
        <v>311</v>
      </c>
      <c r="C10" s="297">
        <f>'balanza 3er trimestre'!C175</f>
        <v>1385660.95</v>
      </c>
      <c r="D10" s="298">
        <v>22</v>
      </c>
      <c r="E10" s="281"/>
      <c r="F10" s="105"/>
    </row>
    <row r="11" spans="1:6" s="114" customFormat="1" ht="13.5" thickBot="1">
      <c r="A11" s="276"/>
      <c r="B11" s="277"/>
      <c r="C11" s="278"/>
      <c r="D11" s="96"/>
      <c r="F11" s="96"/>
    </row>
    <row r="12" spans="1:6">
      <c r="A12" s="115" t="s">
        <v>6</v>
      </c>
      <c r="B12" s="116" t="s">
        <v>7</v>
      </c>
      <c r="C12" s="117">
        <f>C3+C2+C4+C5</f>
        <v>2071131705.9399996</v>
      </c>
      <c r="D12" s="96"/>
      <c r="E12" s="118" t="s">
        <v>309</v>
      </c>
      <c r="F12" s="119"/>
    </row>
    <row r="13" spans="1:6" ht="13.5" thickBot="1">
      <c r="A13" s="120" t="s">
        <v>260</v>
      </c>
      <c r="B13" s="121" t="s">
        <v>261</v>
      </c>
      <c r="C13" s="122">
        <f>C6+C9+C10</f>
        <v>3610444788.8499999</v>
      </c>
      <c r="D13" s="96"/>
      <c r="E13" s="123">
        <f>C7+C8</f>
        <v>2623777.23</v>
      </c>
      <c r="F13" s="124">
        <v>6</v>
      </c>
    </row>
    <row r="14" spans="1:6" ht="13.5" thickBot="1">
      <c r="C14" s="103"/>
    </row>
    <row r="15" spans="1:6" ht="13.5" thickBot="1">
      <c r="A15" s="125" t="s">
        <v>264</v>
      </c>
      <c r="B15" s="126" t="s">
        <v>265</v>
      </c>
      <c r="C15" s="127">
        <f>SUM(C16:C27)</f>
        <v>2147354108.5900002</v>
      </c>
      <c r="D15" s="128"/>
      <c r="E15" s="186">
        <f>C15+C31+C37</f>
        <v>3607821011.6199999</v>
      </c>
      <c r="F15" s="187">
        <v>5</v>
      </c>
    </row>
    <row r="16" spans="1:6">
      <c r="A16" s="215" t="s">
        <v>266</v>
      </c>
      <c r="B16" s="216" t="s">
        <v>267</v>
      </c>
      <c r="C16" s="131">
        <v>1223496</v>
      </c>
      <c r="D16" s="132">
        <v>9</v>
      </c>
      <c r="E16" s="188">
        <f>C16+C35+C25</f>
        <v>35322331</v>
      </c>
      <c r="F16" s="189">
        <v>9</v>
      </c>
    </row>
    <row r="17" spans="1:7" ht="13.5" thickBot="1">
      <c r="A17" s="221" t="s">
        <v>268</v>
      </c>
      <c r="B17" s="222" t="s">
        <v>269</v>
      </c>
      <c r="C17" s="197">
        <v>59494619</v>
      </c>
      <c r="D17" s="198">
        <v>13</v>
      </c>
      <c r="E17" s="194" t="s">
        <v>378</v>
      </c>
      <c r="F17" s="190"/>
    </row>
    <row r="18" spans="1:7">
      <c r="A18" s="217" t="s">
        <v>270</v>
      </c>
      <c r="B18" s="218" t="s">
        <v>271</v>
      </c>
      <c r="C18" s="219">
        <v>81599132</v>
      </c>
      <c r="D18" s="220">
        <v>7</v>
      </c>
      <c r="E18" s="135"/>
    </row>
    <row r="19" spans="1:7">
      <c r="A19" s="213" t="s">
        <v>272</v>
      </c>
      <c r="B19" s="214" t="s">
        <v>273</v>
      </c>
      <c r="C19" s="195">
        <v>52019730</v>
      </c>
      <c r="D19" s="196">
        <v>10</v>
      </c>
      <c r="E19" s="89"/>
      <c r="F19" s="89"/>
    </row>
    <row r="20" spans="1:7">
      <c r="A20" s="256" t="s">
        <v>274</v>
      </c>
      <c r="B20" s="257" t="s">
        <v>275</v>
      </c>
      <c r="C20" s="258">
        <v>1440097603</v>
      </c>
      <c r="D20" s="259">
        <v>5</v>
      </c>
      <c r="E20" s="89"/>
      <c r="F20" s="89"/>
      <c r="G20" s="136"/>
    </row>
    <row r="21" spans="1:7">
      <c r="A21" s="260" t="s">
        <v>276</v>
      </c>
      <c r="B21" s="261" t="s">
        <v>277</v>
      </c>
      <c r="C21" s="262">
        <v>91057922</v>
      </c>
      <c r="D21" s="263">
        <v>8</v>
      </c>
      <c r="E21" s="137"/>
      <c r="F21" s="89"/>
    </row>
    <row r="22" spans="1:7">
      <c r="A22" s="211" t="s">
        <v>278</v>
      </c>
      <c r="B22" s="212" t="s">
        <v>279</v>
      </c>
      <c r="C22" s="108">
        <v>507109</v>
      </c>
      <c r="D22" s="109">
        <v>11</v>
      </c>
      <c r="E22" s="138">
        <f>C22+C33</f>
        <v>15381991</v>
      </c>
      <c r="F22" s="139">
        <v>11</v>
      </c>
    </row>
    <row r="23" spans="1:7">
      <c r="A23" s="205" t="s">
        <v>280</v>
      </c>
      <c r="B23" s="206" t="s">
        <v>281</v>
      </c>
      <c r="C23" s="207">
        <v>26834116</v>
      </c>
      <c r="D23" s="208">
        <v>12</v>
      </c>
      <c r="E23" s="89"/>
      <c r="F23" s="89"/>
    </row>
    <row r="24" spans="1:7" ht="13.5" thickBot="1">
      <c r="A24" s="223" t="s">
        <v>282</v>
      </c>
      <c r="B24" s="224" t="s">
        <v>283</v>
      </c>
      <c r="C24" s="197">
        <v>287814176</v>
      </c>
      <c r="D24" s="199">
        <v>13</v>
      </c>
      <c r="E24" s="192" t="s">
        <v>447</v>
      </c>
      <c r="F24" s="190"/>
    </row>
    <row r="25" spans="1:7">
      <c r="A25" s="273" t="s">
        <v>284</v>
      </c>
      <c r="B25" s="274" t="s">
        <v>285</v>
      </c>
      <c r="C25" s="142">
        <v>31781898</v>
      </c>
      <c r="D25" s="143">
        <v>9</v>
      </c>
      <c r="E25" s="89"/>
      <c r="F25" s="144"/>
    </row>
    <row r="26" spans="1:7" s="114" customFormat="1">
      <c r="A26" s="419" t="s">
        <v>494</v>
      </c>
      <c r="B26" s="419" t="s">
        <v>495</v>
      </c>
      <c r="C26" s="420">
        <v>380383.4</v>
      </c>
      <c r="D26" s="421">
        <v>13</v>
      </c>
      <c r="E26" s="96"/>
      <c r="F26" s="385"/>
    </row>
    <row r="27" spans="1:7" ht="13.5" thickBot="1">
      <c r="A27" s="249" t="s">
        <v>286</v>
      </c>
      <c r="B27" s="249" t="s">
        <v>287</v>
      </c>
      <c r="C27" s="250">
        <v>74543924.189999998</v>
      </c>
      <c r="D27" s="251">
        <v>19</v>
      </c>
      <c r="E27" s="191" t="s">
        <v>446</v>
      </c>
      <c r="F27" s="144"/>
    </row>
    <row r="28" spans="1:7" s="114" customFormat="1" ht="12.75" customHeight="1">
      <c r="A28" s="388" t="s">
        <v>432</v>
      </c>
      <c r="B28" s="389" t="s">
        <v>433</v>
      </c>
      <c r="C28" s="395" t="s">
        <v>502</v>
      </c>
      <c r="D28" s="392"/>
      <c r="E28" s="390" t="e">
        <f>#REF!+C44</f>
        <v>#REF!</v>
      </c>
      <c r="F28" s="391">
        <v>21</v>
      </c>
      <c r="G28" s="393"/>
    </row>
    <row r="29" spans="1:7" ht="13.5" thickBot="1">
      <c r="A29" s="271"/>
      <c r="B29" s="272" t="s">
        <v>434</v>
      </c>
      <c r="C29" s="146">
        <f>C16+C35</f>
        <v>3540433</v>
      </c>
      <c r="D29" s="147">
        <v>9</v>
      </c>
      <c r="E29" s="137">
        <f>C25+C27</f>
        <v>106325822.19</v>
      </c>
      <c r="F29" s="144"/>
    </row>
    <row r="30" spans="1:7" ht="13.5" thickBot="1">
      <c r="E30" s="89"/>
      <c r="F30" s="89"/>
    </row>
    <row r="31" spans="1:7" ht="13.5" thickBot="1">
      <c r="A31" s="149" t="s">
        <v>288</v>
      </c>
      <c r="B31" s="150" t="s">
        <v>289</v>
      </c>
      <c r="C31" s="151">
        <f>SUM(C32:C35)</f>
        <v>229883861</v>
      </c>
      <c r="D31" s="152"/>
      <c r="E31" s="153">
        <f>C15+C32</f>
        <v>2350756705.5900002</v>
      </c>
      <c r="F31" s="89"/>
    </row>
    <row r="32" spans="1:7" ht="13.5" thickBot="1">
      <c r="A32" s="225" t="s">
        <v>290</v>
      </c>
      <c r="B32" s="226" t="s">
        <v>291</v>
      </c>
      <c r="C32" s="200">
        <f>'balanza 3er trimestre'!C157</f>
        <v>203402597</v>
      </c>
      <c r="D32" s="198">
        <v>13</v>
      </c>
      <c r="E32" s="137"/>
      <c r="F32" s="89"/>
    </row>
    <row r="33" spans="1:7">
      <c r="A33" s="209" t="s">
        <v>292</v>
      </c>
      <c r="B33" s="210" t="s">
        <v>293</v>
      </c>
      <c r="C33" s="133">
        <f>'balanza 3er trimestre'!C158</f>
        <v>14874882</v>
      </c>
      <c r="D33" s="134">
        <v>11</v>
      </c>
      <c r="E33" s="137"/>
      <c r="F33" s="89"/>
    </row>
    <row r="34" spans="1:7">
      <c r="A34" s="227" t="s">
        <v>294</v>
      </c>
      <c r="B34" s="228" t="s">
        <v>295</v>
      </c>
      <c r="C34" s="197">
        <f>'balanza 3er trimestre'!C159</f>
        <v>9289445</v>
      </c>
      <c r="D34" s="198">
        <v>13</v>
      </c>
      <c r="E34" s="137"/>
      <c r="F34" s="89"/>
    </row>
    <row r="35" spans="1:7" ht="13.5" thickBot="1">
      <c r="A35" s="269" t="s">
        <v>296</v>
      </c>
      <c r="B35" s="270" t="s">
        <v>297</v>
      </c>
      <c r="C35" s="156">
        <f>'balanza 3er trimestre'!C160</f>
        <v>2316937</v>
      </c>
      <c r="D35" s="157">
        <v>9</v>
      </c>
      <c r="E35" s="137"/>
      <c r="F35" s="89"/>
    </row>
    <row r="36" spans="1:7" ht="13.5" thickBot="1">
      <c r="E36" s="89"/>
      <c r="F36" s="89"/>
    </row>
    <row r="37" spans="1:7" ht="13.5" thickBot="1">
      <c r="A37" s="125" t="s">
        <v>298</v>
      </c>
      <c r="B37" s="126" t="s">
        <v>3</v>
      </c>
      <c r="C37" s="127">
        <f>SUM(C38:C45)</f>
        <v>1230583042.03</v>
      </c>
      <c r="D37" s="128"/>
      <c r="E37" s="89"/>
      <c r="F37" s="89"/>
    </row>
    <row r="38" spans="1:7" ht="13.5" thickBot="1">
      <c r="A38" s="264" t="s">
        <v>300</v>
      </c>
      <c r="B38" s="265" t="s">
        <v>299</v>
      </c>
      <c r="C38" s="266">
        <f>'balanza 3er trimestre'!C162</f>
        <v>225999296</v>
      </c>
      <c r="D38" s="267">
        <v>6</v>
      </c>
      <c r="E38" s="268" t="s">
        <v>435</v>
      </c>
      <c r="F38" s="89"/>
    </row>
    <row r="39" spans="1:7">
      <c r="A39" s="243" t="s">
        <v>302</v>
      </c>
      <c r="B39" s="244" t="s">
        <v>301</v>
      </c>
      <c r="C39" s="245">
        <f>'balanza 3er trimestre'!C163</f>
        <v>156986909</v>
      </c>
      <c r="D39" s="246">
        <v>17</v>
      </c>
      <c r="E39" s="89"/>
      <c r="F39" s="89"/>
    </row>
    <row r="40" spans="1:7">
      <c r="A40" s="410" t="s">
        <v>304</v>
      </c>
      <c r="B40" s="411" t="s">
        <v>303</v>
      </c>
      <c r="C40" s="247">
        <f>'balanza 3er trimestre'!C164</f>
        <v>790618059</v>
      </c>
      <c r="D40" s="248">
        <v>18</v>
      </c>
      <c r="E40" s="159"/>
      <c r="F40" s="89"/>
    </row>
    <row r="41" spans="1:7" s="114" customFormat="1">
      <c r="A41" s="416" t="s">
        <v>496</v>
      </c>
      <c r="B41" s="416" t="s">
        <v>497</v>
      </c>
      <c r="C41" s="417">
        <v>1375000</v>
      </c>
      <c r="D41" s="418">
        <v>13</v>
      </c>
      <c r="E41" s="402"/>
      <c r="F41" s="96"/>
    </row>
    <row r="42" spans="1:7" s="114" customFormat="1">
      <c r="A42" s="416" t="s">
        <v>498</v>
      </c>
      <c r="B42" s="416" t="s">
        <v>499</v>
      </c>
      <c r="C42" s="417">
        <v>55403778.030000001</v>
      </c>
      <c r="D42" s="418">
        <v>13</v>
      </c>
      <c r="E42" s="402"/>
      <c r="F42" s="96"/>
    </row>
    <row r="43" spans="1:7" s="114" customFormat="1">
      <c r="A43" s="416" t="s">
        <v>500</v>
      </c>
      <c r="B43" s="416" t="s">
        <v>501</v>
      </c>
      <c r="C43" s="417">
        <v>200000</v>
      </c>
      <c r="D43" s="418">
        <v>13</v>
      </c>
      <c r="E43" s="402"/>
      <c r="F43" s="96"/>
    </row>
    <row r="44" spans="1:7" ht="13.5" thickBot="1">
      <c r="A44" s="412" t="s">
        <v>436</v>
      </c>
      <c r="B44" s="413" t="s">
        <v>437</v>
      </c>
      <c r="C44" s="414"/>
      <c r="D44" s="415">
        <v>21</v>
      </c>
      <c r="E44" s="160"/>
      <c r="F44" s="89"/>
    </row>
    <row r="45" spans="1:7" ht="13.5" thickBot="1">
      <c r="A45" s="229" t="s">
        <v>438</v>
      </c>
      <c r="B45" s="230" t="s">
        <v>439</v>
      </c>
      <c r="C45" s="201"/>
      <c r="D45" s="202">
        <v>13</v>
      </c>
      <c r="E45" s="104"/>
      <c r="F45" s="89"/>
    </row>
    <row r="46" spans="1:7" ht="13.5" thickBot="1">
      <c r="E46" s="89"/>
      <c r="F46" s="89"/>
      <c r="G46" s="89"/>
    </row>
    <row r="47" spans="1:7" ht="13.5" thickBot="1">
      <c r="A47" s="235" t="s">
        <v>305</v>
      </c>
      <c r="B47" s="236" t="s">
        <v>2</v>
      </c>
      <c r="C47" s="237">
        <f>C48</f>
        <v>105601727.23</v>
      </c>
      <c r="D47" s="238">
        <v>15</v>
      </c>
      <c r="E47" s="104"/>
      <c r="F47" s="89"/>
      <c r="G47" s="89"/>
    </row>
    <row r="48" spans="1:7" ht="13.5" thickBot="1">
      <c r="A48" s="163" t="s">
        <v>306</v>
      </c>
      <c r="B48" s="164" t="s">
        <v>307</v>
      </c>
      <c r="C48" s="165">
        <f>'balanza 3er trimestre'!C172</f>
        <v>105601727.23</v>
      </c>
      <c r="D48" s="166"/>
      <c r="E48" s="89"/>
      <c r="F48" s="89"/>
      <c r="G48" s="89"/>
    </row>
    <row r="49" spans="1:7" ht="13.5" thickBot="1">
      <c r="E49" s="89"/>
      <c r="F49" s="89"/>
      <c r="G49" s="89"/>
    </row>
    <row r="50" spans="1:7">
      <c r="A50" s="231" t="s">
        <v>429</v>
      </c>
      <c r="B50" s="232" t="s">
        <v>342</v>
      </c>
      <c r="C50" s="233"/>
      <c r="D50" s="234">
        <v>14</v>
      </c>
      <c r="E50" s="89"/>
      <c r="F50" s="89"/>
      <c r="G50" s="89"/>
    </row>
    <row r="51" spans="1:7" ht="13.5" thickBot="1">
      <c r="A51" s="161" t="s">
        <v>440</v>
      </c>
      <c r="B51" s="162" t="s">
        <v>441</v>
      </c>
      <c r="C51" s="158"/>
      <c r="D51" s="166"/>
      <c r="E51" s="89"/>
      <c r="F51" s="89"/>
      <c r="G51" s="89"/>
    </row>
    <row r="52" spans="1:7" ht="13.5" thickBot="1">
      <c r="E52" s="167"/>
      <c r="F52" s="89"/>
      <c r="G52" s="89"/>
    </row>
    <row r="53" spans="1:7">
      <c r="A53" s="252" t="s">
        <v>310</v>
      </c>
      <c r="B53" s="253" t="s">
        <v>311</v>
      </c>
      <c r="C53" s="254">
        <f>C54+C55+C56+C57+C58</f>
        <v>1385660.95</v>
      </c>
      <c r="D53" s="255">
        <v>22</v>
      </c>
      <c r="E53" s="128"/>
      <c r="F53" s="89"/>
      <c r="G53" s="89"/>
    </row>
    <row r="54" spans="1:7">
      <c r="A54" s="129" t="s">
        <v>312</v>
      </c>
      <c r="B54" s="130" t="s">
        <v>313</v>
      </c>
      <c r="C54" s="107">
        <f>'balanza 3er trimestre'!C176</f>
        <v>7147.73</v>
      </c>
      <c r="D54" s="106"/>
      <c r="E54" s="168"/>
      <c r="F54" s="89"/>
      <c r="G54" s="89"/>
    </row>
    <row r="55" spans="1:7">
      <c r="A55" s="140" t="s">
        <v>314</v>
      </c>
      <c r="B55" s="141" t="s">
        <v>315</v>
      </c>
      <c r="C55" s="107">
        <f>'balanza 3er trimestre'!C177</f>
        <v>390151.55</v>
      </c>
      <c r="D55" s="106"/>
      <c r="G55" s="89"/>
    </row>
    <row r="56" spans="1:7">
      <c r="A56" s="140" t="s">
        <v>316</v>
      </c>
      <c r="B56" s="141" t="s">
        <v>317</v>
      </c>
      <c r="C56" s="107">
        <f>'balanza 3er trimestre'!C178</f>
        <v>949218.27</v>
      </c>
      <c r="D56" s="168" t="s">
        <v>442</v>
      </c>
      <c r="E56" s="168">
        <f>C55+C56+C57</f>
        <v>1378513.22</v>
      </c>
      <c r="F56" s="89"/>
      <c r="G56" s="89"/>
    </row>
    <row r="57" spans="1:7">
      <c r="A57" s="140" t="s">
        <v>318</v>
      </c>
      <c r="B57" s="141" t="s">
        <v>319</v>
      </c>
      <c r="C57" s="107">
        <f>'balanza 3er trimestre'!C179</f>
        <v>39143.4</v>
      </c>
      <c r="D57" s="106"/>
      <c r="E57" s="168"/>
      <c r="F57" s="89"/>
      <c r="G57" s="89"/>
    </row>
    <row r="58" spans="1:7" ht="13.5" thickBot="1">
      <c r="A58" s="154" t="s">
        <v>443</v>
      </c>
      <c r="B58" s="155" t="s">
        <v>444</v>
      </c>
      <c r="C58" s="169"/>
      <c r="D58" s="112"/>
      <c r="E58" s="168"/>
      <c r="F58" s="89"/>
      <c r="G58" s="89"/>
    </row>
    <row r="59" spans="1:7" ht="13.5" thickBot="1">
      <c r="B59" s="170"/>
      <c r="C59" s="239" t="s">
        <v>309</v>
      </c>
      <c r="D59" s="299"/>
      <c r="E59" s="240">
        <f>C53+C60</f>
        <v>2623777.23</v>
      </c>
    </row>
    <row r="60" spans="1:7" ht="13.5" thickBot="1">
      <c r="A60" s="241" t="s">
        <v>320</v>
      </c>
      <c r="B60" s="241" t="s">
        <v>321</v>
      </c>
      <c r="C60" s="242">
        <f>C61</f>
        <v>1238116.28</v>
      </c>
      <c r="D60" s="275">
        <v>16</v>
      </c>
      <c r="E60" s="64"/>
    </row>
    <row r="61" spans="1:7" ht="13.5" thickBot="1">
      <c r="A61" s="145" t="s">
        <v>324</v>
      </c>
      <c r="B61" s="145" t="s">
        <v>323</v>
      </c>
      <c r="C61" s="165">
        <f>'balanza 3er trimestre'!C181</f>
        <v>1238116.28</v>
      </c>
      <c r="D61" s="171"/>
      <c r="E61" s="166"/>
    </row>
    <row r="63" spans="1:7">
      <c r="A63" s="203"/>
      <c r="B63" s="203" t="s">
        <v>445</v>
      </c>
      <c r="C63" s="204">
        <f>C45+C32+C24+C17+C34+C26+C41+C42+C43</f>
        <v>617359998.42999995</v>
      </c>
      <c r="D63" s="203">
        <v>13</v>
      </c>
    </row>
    <row r="66" spans="3:3">
      <c r="C66" s="57"/>
    </row>
    <row r="67" spans="3:3">
      <c r="C67" s="57"/>
    </row>
    <row r="68" spans="3:3">
      <c r="C68" s="57"/>
    </row>
    <row r="69" spans="3:3">
      <c r="C69" s="57"/>
    </row>
    <row r="70" spans="3:3">
      <c r="C70" s="57"/>
    </row>
    <row r="71" spans="3:3">
      <c r="C71" s="57"/>
    </row>
    <row r="72" spans="3:3">
      <c r="C72" s="57"/>
    </row>
    <row r="73" spans="3:3">
      <c r="C73" s="57"/>
    </row>
    <row r="74" spans="3:3">
      <c r="C74" s="193"/>
    </row>
    <row r="75" spans="3:3">
      <c r="C75" s="193"/>
    </row>
  </sheetData>
  <pageMargins left="0.7" right="0.33333333333333331" top="0.75" bottom="0.75" header="0.3" footer="0.3"/>
  <pageSetup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balanza 3er trimestre</vt:lpstr>
      <vt:lpstr>EAI NOTAS</vt:lpstr>
      <vt:lpstr>EAID  NOTAS Y MODIFIC</vt:lpstr>
      <vt:lpstr>PARTICIPACIONES MODIF</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Crystal Decisions</dc:creator>
  <dc:description>Powered by Crystal</dc:description>
  <cp:lastModifiedBy>cahernandez</cp:lastModifiedBy>
  <cp:lastPrinted>2018-11-01T19:12:18Z</cp:lastPrinted>
  <dcterms:created xsi:type="dcterms:W3CDTF">2018-07-23T15:02:01Z</dcterms:created>
  <dcterms:modified xsi:type="dcterms:W3CDTF">2018-11-01T19:13:14Z</dcterms:modified>
</cp:coreProperties>
</file>