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<sst xmlns="http://schemas.openxmlformats.org/spreadsheetml/2006/main" count="1466" uniqueCount="309">
  <si>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</si>
  <si>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</si>
  <si>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</si>
  <si>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</si>
  <si>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</si>
  <si>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</si>
  <si>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</si>
  <si>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</si>
  <si>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</si>
  <si>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</si>
  <si>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</si>
  <si>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</si>
  <si>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35270</t>
  </si>
  <si>
    <t>TITULO</t>
  </si>
  <si>
    <t>NOMBRE CORTO</t>
  </si>
  <si>
    <t>DESCRIPCION</t>
  </si>
  <si>
    <t>Remuneración bruta y neta</t>
  </si>
  <si>
    <t>LGT-BC-Fm-VIII</t>
  </si>
  <si>
    <t>1</t>
  </si>
  <si>
    <t>9</t>
  </si>
  <si>
    <t>2</t>
  </si>
  <si>
    <t>6</t>
  </si>
  <si>
    <t>10</t>
  </si>
  <si>
    <t>4</t>
  </si>
  <si>
    <t>14</t>
  </si>
  <si>
    <t>12</t>
  </si>
  <si>
    <t>13</t>
  </si>
  <si>
    <t>221572</t>
  </si>
  <si>
    <t>221573</t>
  </si>
  <si>
    <t>221581</t>
  </si>
  <si>
    <t>221567</t>
  </si>
  <si>
    <t>221574</t>
  </si>
  <si>
    <t>221575</t>
  </si>
  <si>
    <t>221576</t>
  </si>
  <si>
    <t>221568</t>
  </si>
  <si>
    <t>221569</t>
  </si>
  <si>
    <t>221570</t>
  </si>
  <si>
    <t>221580</t>
  </si>
  <si>
    <t>221578</t>
  </si>
  <si>
    <t>221579</t>
  </si>
  <si>
    <t>221584</t>
  </si>
  <si>
    <t>221586</t>
  </si>
  <si>
    <t>221582</t>
  </si>
  <si>
    <t>221583</t>
  </si>
  <si>
    <t>221589</t>
  </si>
  <si>
    <t>221585</t>
  </si>
  <si>
    <t>221587</t>
  </si>
  <si>
    <t>221590</t>
  </si>
  <si>
    <t>221592</t>
  </si>
  <si>
    <t>221591</t>
  </si>
  <si>
    <t>221593</t>
  </si>
  <si>
    <t>221594</t>
  </si>
  <si>
    <t>221595</t>
  </si>
  <si>
    <t>221588</t>
  </si>
  <si>
    <t>221577</t>
  </si>
  <si>
    <t>221571</t>
  </si>
  <si>
    <t>221598</t>
  </si>
  <si>
    <t>221596</t>
  </si>
  <si>
    <t>221597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</si>
  <si>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</si>
  <si>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</si>
  <si>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</si>
  <si>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</si>
  <si>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</si>
  <si>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</si>
  <si>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</si>
  <si>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</si>
  <si>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</si>
  <si>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</si>
  <si>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</si>
  <si>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</si>
  <si>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</si>
  <si>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</si>
  <si>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</si>
  <si>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Colocar el ID que contiene los datos de la hoja: 'Tabla 221584'</t>
  </si>
  <si>
    <t>Percepciones adicionales en especie</t>
  </si>
  <si>
    <t>Colocar el ID que contiene los datos de la hoja: 'Tabla 221586'</t>
  </si>
  <si>
    <t>Ingresos</t>
  </si>
  <si>
    <t>Colocar el ID que contiene los datos de la hoja: 'Tabla 221582'</t>
  </si>
  <si>
    <t>Sistemas de compensación</t>
  </si>
  <si>
    <t>Colocar el ID que contiene los datos de la hoja: 'Tabla 221583'</t>
  </si>
  <si>
    <t>Gratificaciones</t>
  </si>
  <si>
    <t>Colocar el ID que contiene los datos de la hoja: 'Tabla 221589'</t>
  </si>
  <si>
    <t>Primas</t>
  </si>
  <si>
    <t>Colocar el ID que contiene los datos de la hoja: 'Tabla 221585'</t>
  </si>
  <si>
    <t>Comisiones</t>
  </si>
  <si>
    <t>Colocar el ID que contiene los datos de la hoja: 'Tabla 221587'</t>
  </si>
  <si>
    <t>Dietas</t>
  </si>
  <si>
    <t>Colocar el ID que contiene los datos de la hoja: 'Tabla 221590'</t>
  </si>
  <si>
    <t>Bonos</t>
  </si>
  <si>
    <t>Colocar el ID que contiene los datos de la hoja: 'Tabla 221592'</t>
  </si>
  <si>
    <t>Estímulos</t>
  </si>
  <si>
    <t>Colocar el ID que contiene los datos de la hoja: 'Tabla 221591'</t>
  </si>
  <si>
    <t>Apoyos económicos</t>
  </si>
  <si>
    <t>Colocar el ID que contiene los datos de la hoja: 'Tabla 221593'</t>
  </si>
  <si>
    <t>Prestaciones económicas</t>
  </si>
  <si>
    <t>Colocar el ID que contiene los datos de la hoja: 'Tabla 221594'</t>
  </si>
  <si>
    <t>Prestaciones en especie</t>
  </si>
  <si>
    <t>Colocar el ID que contiene los datos de la hoja: 'Tabla 221595'</t>
  </si>
  <si>
    <t>Otro tipo de percepción</t>
  </si>
  <si>
    <t>Colocar el ID que contiene los datos de la hoja: 'Tabla 221588'</t>
  </si>
  <si>
    <t>Fecha de validación</t>
  </si>
  <si>
    <t>Área responsable de la información</t>
  </si>
  <si>
    <t>Nota</t>
  </si>
  <si>
    <t>Año</t>
  </si>
  <si>
    <t>Fecha de actualización</t>
  </si>
  <si>
    <t>1er trimestre</t>
  </si>
  <si>
    <t xml:space="preserve">Karla Lizbeth </t>
  </si>
  <si>
    <t xml:space="preserve">Camacho </t>
  </si>
  <si>
    <t>Carrillo</t>
  </si>
  <si>
    <t>Instituto Municipal de Arte y Cultura</t>
  </si>
  <si>
    <t>II</t>
  </si>
  <si>
    <t>Director</t>
  </si>
  <si>
    <t>Dirección</t>
  </si>
  <si>
    <t xml:space="preserve">Hayde </t>
  </si>
  <si>
    <t xml:space="preserve">Zavala </t>
  </si>
  <si>
    <t>Leyva</t>
  </si>
  <si>
    <t>Subdirector de Administracion y Finanzas</t>
  </si>
  <si>
    <t>Subdirección de Administración y Finanzas</t>
  </si>
  <si>
    <t>Martha Rubi</t>
  </si>
  <si>
    <t xml:space="preserve">Carrillo </t>
  </si>
  <si>
    <t>Cisneros</t>
  </si>
  <si>
    <t>Gerardo</t>
  </si>
  <si>
    <t>Hernández</t>
  </si>
  <si>
    <t>Molina</t>
  </si>
  <si>
    <t>Subdirección de Promoción y Desarrollo Cultural</t>
  </si>
  <si>
    <t>Subdirector de Promoción y Desarrollo Cultural</t>
  </si>
  <si>
    <t>Erika</t>
  </si>
  <si>
    <t>Solis</t>
  </si>
  <si>
    <t>Lara</t>
  </si>
  <si>
    <t>Francisco Daniel</t>
  </si>
  <si>
    <t>Cortez</t>
  </si>
  <si>
    <t>Gomez</t>
  </si>
  <si>
    <t>Martha</t>
  </si>
  <si>
    <t>León</t>
  </si>
  <si>
    <t>Rodríguez</t>
  </si>
  <si>
    <t>Hebert Axel</t>
  </si>
  <si>
    <t>Gonzalez</t>
  </si>
  <si>
    <t>Sánchez</t>
  </si>
  <si>
    <t>Coordinador de Vinculacion Educativa</t>
  </si>
  <si>
    <t>Coordinador Casa de Cultura Tijuana</t>
  </si>
  <si>
    <t>Coordinador Programación y presupuesto</t>
  </si>
  <si>
    <t>Coordinador Recursos Financieros</t>
  </si>
  <si>
    <t>Coordinador Recursos Humanos</t>
  </si>
  <si>
    <t xml:space="preserve">Liliana </t>
  </si>
  <si>
    <t>Vazquez</t>
  </si>
  <si>
    <t>Hoyos</t>
  </si>
  <si>
    <t>Coordinador de Galerias</t>
  </si>
  <si>
    <t>Guillermo</t>
  </si>
  <si>
    <t xml:space="preserve">Garcia </t>
  </si>
  <si>
    <t>Hernandez</t>
  </si>
  <si>
    <t>Coordinador de Casa de Cultura Playas Cortijo San Jose</t>
  </si>
  <si>
    <t>Rodolfo</t>
  </si>
  <si>
    <t>Alvarez</t>
  </si>
  <si>
    <t>Coordinador de Archivo Historico</t>
  </si>
  <si>
    <t>Emmnauel</t>
  </si>
  <si>
    <t>Robles</t>
  </si>
  <si>
    <t>Mellin</t>
  </si>
  <si>
    <t>Coordinador de Comunicación Diseño y Relaciones Publicas</t>
  </si>
  <si>
    <t>Coordinación de Comunicación Diseño y Relaciones Publicas</t>
  </si>
  <si>
    <t>Coordinación de Archivo Historico</t>
  </si>
  <si>
    <t>Coordinación de Casa de Cultura Playas Cortijo San Jose</t>
  </si>
  <si>
    <t>Coordinación de Galerias</t>
  </si>
  <si>
    <t>Coordinación de Vinculacion Educativa</t>
  </si>
  <si>
    <t>Coordinación de Casa de Cultua Tijuana</t>
  </si>
  <si>
    <t>Coordinación de Programacion y Presupuestos</t>
  </si>
  <si>
    <t>Coordinación de Recursos Financieros</t>
  </si>
  <si>
    <t>Coordinación de Recursos Materiales y Servicios Generales</t>
  </si>
  <si>
    <t>Coordinación de Recursos Humanos e Infraestructura</t>
  </si>
  <si>
    <t>Laura Leticia</t>
  </si>
  <si>
    <t>Duran</t>
  </si>
  <si>
    <t>Zapata</t>
  </si>
  <si>
    <t>I</t>
  </si>
  <si>
    <t>Coordinador de Casa de Cultura El Pipila</t>
  </si>
  <si>
    <t>Coordinación de Casa de Cultura El Pipila</t>
  </si>
  <si>
    <t>Xitlalic</t>
  </si>
  <si>
    <t>Ríos</t>
  </si>
  <si>
    <t>Salazar</t>
  </si>
  <si>
    <t>Asistente de Subdirección</t>
  </si>
  <si>
    <t>Nathaly Felicia</t>
  </si>
  <si>
    <t>Macias</t>
  </si>
  <si>
    <t>Promotor Cultural</t>
  </si>
  <si>
    <t>David Javier</t>
  </si>
  <si>
    <t>Campos</t>
  </si>
  <si>
    <t>Castillo</t>
  </si>
  <si>
    <t>Diseñador</t>
  </si>
  <si>
    <t>Rodrigo</t>
  </si>
  <si>
    <t>Lopez</t>
  </si>
  <si>
    <t>Montes</t>
  </si>
  <si>
    <t>Coordinacion de Animacion y Cultura Popular</t>
  </si>
  <si>
    <t>Alberto Aristeo</t>
  </si>
  <si>
    <t>Mora</t>
  </si>
  <si>
    <t>Arturo Guadalupe</t>
  </si>
  <si>
    <t>Olivas</t>
  </si>
  <si>
    <t>Zamudio</t>
  </si>
  <si>
    <t>Encargado de Acervo Documental</t>
  </si>
  <si>
    <t>Andres</t>
  </si>
  <si>
    <t>Waldo</t>
  </si>
  <si>
    <t>Espinoza</t>
  </si>
  <si>
    <t>Encargada de Area Academica</t>
  </si>
  <si>
    <t>Yolanda</t>
  </si>
  <si>
    <t>Chihuaque</t>
  </si>
  <si>
    <t>Contreras</t>
  </si>
  <si>
    <t>Micaela</t>
  </si>
  <si>
    <t>Gutierrez</t>
  </si>
  <si>
    <t>Estrada</t>
  </si>
  <si>
    <t>Maestro de Musica</t>
  </si>
  <si>
    <t>Rene Eduardo</t>
  </si>
  <si>
    <t>Arauz</t>
  </si>
  <si>
    <t>Perez</t>
  </si>
  <si>
    <t>Grissel</t>
  </si>
  <si>
    <t>Aviles</t>
  </si>
  <si>
    <t>Maestro de Teatro</t>
  </si>
  <si>
    <t>Maestro de Artes Plasticas</t>
  </si>
  <si>
    <t xml:space="preserve">Barba </t>
  </si>
  <si>
    <t>Ochoa</t>
  </si>
  <si>
    <t>Maestro de Piano</t>
  </si>
  <si>
    <t>José</t>
  </si>
  <si>
    <t>José Humberto</t>
  </si>
  <si>
    <t>Cabrera</t>
  </si>
  <si>
    <t>Ruíz</t>
  </si>
  <si>
    <t>Maestro de Frances, Italiano y Portugues</t>
  </si>
  <si>
    <t>Aguilar</t>
  </si>
  <si>
    <t>Cecilia</t>
  </si>
  <si>
    <t>Maestro de Guitarra Clasica</t>
  </si>
  <si>
    <t>Luis Moroni</t>
  </si>
  <si>
    <t>Mijares</t>
  </si>
  <si>
    <t>Maestro de Guitarra</t>
  </si>
  <si>
    <t>Francisco Martin</t>
  </si>
  <si>
    <t>Guerrero</t>
  </si>
  <si>
    <t>Salgado</t>
  </si>
  <si>
    <t>Mantenimiento e Intendencia</t>
  </si>
  <si>
    <t>Gustavo</t>
  </si>
  <si>
    <t>Cano</t>
  </si>
  <si>
    <t>Maestra de Ballet</t>
  </si>
  <si>
    <t>Susana</t>
  </si>
  <si>
    <t>Reyes</t>
  </si>
  <si>
    <t>Tecnico de Teatro</t>
  </si>
  <si>
    <t>Magdaleno</t>
  </si>
  <si>
    <t>Fernando</t>
  </si>
  <si>
    <t>Castro</t>
  </si>
  <si>
    <t>Maestro de Guitarra Eléctrica</t>
  </si>
  <si>
    <t>Francisco Javier</t>
  </si>
  <si>
    <t>Martinez</t>
  </si>
  <si>
    <t>Zaldivar</t>
  </si>
  <si>
    <t>Jesus Yair</t>
  </si>
  <si>
    <t>Medina</t>
  </si>
  <si>
    <t>Raul Elias</t>
  </si>
  <si>
    <t>Maestro de Violin</t>
  </si>
  <si>
    <t>Mendoza</t>
  </si>
  <si>
    <t>Encargado de la Escuela de Musica del Noroeste</t>
  </si>
  <si>
    <t>Isaac</t>
  </si>
  <si>
    <t>Namme</t>
  </si>
  <si>
    <t>Galindo</t>
  </si>
  <si>
    <t>Maestro de Ingles</t>
  </si>
  <si>
    <t>Ma Felicitas</t>
  </si>
  <si>
    <t>Ontiveros</t>
  </si>
  <si>
    <t>Maestro de Bateria y Percusiones</t>
  </si>
  <si>
    <t>Martin Santos</t>
  </si>
  <si>
    <t>Ortega</t>
  </si>
  <si>
    <t>Amezquita</t>
  </si>
  <si>
    <t>Jorge Fernando</t>
  </si>
  <si>
    <t xml:space="preserve">Peña </t>
  </si>
  <si>
    <t>Auxiliar Administrativo</t>
  </si>
  <si>
    <t>Elizabeth</t>
  </si>
  <si>
    <t>Pineda</t>
  </si>
  <si>
    <t>Julieta Elizabeth</t>
  </si>
  <si>
    <t xml:space="preserve">Rodriguez </t>
  </si>
  <si>
    <t>Moreno</t>
  </si>
  <si>
    <t>Maestro de Danza Folclorika</t>
  </si>
  <si>
    <t>Juan José</t>
  </si>
  <si>
    <t>Nieves</t>
  </si>
  <si>
    <t>Juan</t>
  </si>
  <si>
    <t>Zuñiga</t>
  </si>
  <si>
    <t>Padilla</t>
  </si>
  <si>
    <t>Oficial de Mantenimiento, Plomeria</t>
  </si>
  <si>
    <t>Miguel</t>
  </si>
  <si>
    <t>Zalapa</t>
  </si>
  <si>
    <t>Garibay</t>
  </si>
  <si>
    <t>Encargado de Recursos Materiales</t>
  </si>
  <si>
    <t xml:space="preserve">Asistente de Contabilidad, Rec Hum y </t>
  </si>
  <si>
    <t xml:space="preserve">Rosa Maria </t>
  </si>
  <si>
    <t>Escamilla</t>
  </si>
  <si>
    <t>Arce</t>
  </si>
  <si>
    <t>Oficial de Mantenimiento, Carpinteria</t>
  </si>
  <si>
    <t>Jesus</t>
  </si>
  <si>
    <t>Sanchez</t>
  </si>
  <si>
    <t>Romero</t>
  </si>
  <si>
    <t>Coordinacion de Bibliotecas</t>
  </si>
  <si>
    <t>Judith</t>
  </si>
  <si>
    <t>Arellano</t>
  </si>
  <si>
    <t>Acevedo</t>
  </si>
  <si>
    <t>Coordinador de Bibliotecas</t>
  </si>
  <si>
    <t>Ana Cecilia</t>
  </si>
  <si>
    <t>Peraza</t>
  </si>
  <si>
    <t>Murguia</t>
  </si>
  <si>
    <t>Auxiliar Bibliotecario</t>
  </si>
  <si>
    <t>Luis Alberto</t>
  </si>
  <si>
    <t>Plascencia</t>
  </si>
  <si>
    <t>Mercado</t>
  </si>
  <si>
    <t>Encargada Bibliotecaria</t>
  </si>
  <si>
    <t>Beatriz</t>
  </si>
  <si>
    <t>Recepcionista</t>
  </si>
  <si>
    <t xml:space="preserve">Alba Tamahara </t>
  </si>
  <si>
    <t>Favela</t>
  </si>
  <si>
    <t>Cardenas</t>
  </si>
  <si>
    <t>Asistente de Dirección y Subdirección</t>
  </si>
  <si>
    <t>Irma</t>
  </si>
  <si>
    <t>Barrales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</si>
</sst>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0" fontId="0" fillId="0" borderId="0" xfId="48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5"/>
  <sheetViews>
    <sheetView tabSelected="1" zoomScalePageLayoutView="0" workbookViewId="0" topLeftCell="H39">
      <selection activeCell="L57" sqref="L57:M57"/>
    </sheetView>
  </sheetViews>
  <sheetFormatPr defaultColWidth="9.140625" defaultRowHeight="12.75"/>
  <cols>
    <col min="1" max="1" width="23.421875" style="0" customWidth="1"/>
    <col min="2" max="2" width="20.140625" style="0" bestFit="1" customWidth="1"/>
    <col min="3" max="3" width="32.00390625" style="0" customWidth="1"/>
    <col min="4" max="4" width="20.57421875" style="0" customWidth="1"/>
    <col min="5" max="5" width="32.8515625" style="0" customWidth="1"/>
    <col min="6" max="6" width="25.00390625" style="0" bestFit="1" customWidth="1"/>
    <col min="7" max="7" width="24.140625" style="0" bestFit="1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1" width="7.140625" style="0" customWidth="1"/>
    <col min="32" max="32" width="19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75</v>
      </c>
      <c r="P7" s="2" t="s">
        <v>77</v>
      </c>
      <c r="Q7" s="2" t="s">
        <v>79</v>
      </c>
      <c r="R7" s="2" t="s">
        <v>81</v>
      </c>
      <c r="S7" s="2" t="s">
        <v>83</v>
      </c>
      <c r="T7" s="2" t="s">
        <v>85</v>
      </c>
      <c r="U7" s="2" t="s">
        <v>87</v>
      </c>
      <c r="V7" s="2" t="s">
        <v>89</v>
      </c>
      <c r="W7" s="2" t="s">
        <v>91</v>
      </c>
      <c r="X7" s="2" t="s">
        <v>93</v>
      </c>
      <c r="Y7" s="2" t="s">
        <v>95</v>
      </c>
      <c r="Z7" s="2" t="s">
        <v>97</v>
      </c>
      <c r="AA7" s="2" t="s">
        <v>99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</row>
    <row r="8" spans="1:32" ht="12.75">
      <c r="A8">
        <v>2017</v>
      </c>
      <c r="B8" t="s">
        <v>106</v>
      </c>
      <c r="C8" t="s">
        <v>7</v>
      </c>
      <c r="D8" t="s">
        <v>172</v>
      </c>
      <c r="E8" t="s">
        <v>112</v>
      </c>
      <c r="F8" t="s">
        <v>112</v>
      </c>
      <c r="G8" t="s">
        <v>113</v>
      </c>
      <c r="H8" t="s">
        <v>114</v>
      </c>
      <c r="I8" t="s">
        <v>115</v>
      </c>
      <c r="J8" t="s">
        <v>116</v>
      </c>
      <c r="K8" t="s">
        <v>10</v>
      </c>
      <c r="L8" s="4">
        <f>19817.31/14*30</f>
        <v>42465.66428571429</v>
      </c>
      <c r="M8" s="4">
        <f>18654.08/14*30</f>
        <v>39973.02857142857</v>
      </c>
      <c r="N8" s="7" t="s">
        <v>74</v>
      </c>
      <c r="O8" s="7" t="s">
        <v>76</v>
      </c>
      <c r="P8" s="7" t="s">
        <v>78</v>
      </c>
      <c r="Q8" s="7" t="s">
        <v>80</v>
      </c>
      <c r="R8" s="7" t="s">
        <v>82</v>
      </c>
      <c r="S8" s="7" t="s">
        <v>84</v>
      </c>
      <c r="T8" s="7" t="s">
        <v>86</v>
      </c>
      <c r="U8" s="7" t="s">
        <v>88</v>
      </c>
      <c r="V8" s="7" t="s">
        <v>90</v>
      </c>
      <c r="W8" s="7" t="s">
        <v>92</v>
      </c>
      <c r="X8" s="7" t="s">
        <v>94</v>
      </c>
      <c r="Y8" s="7" t="s">
        <v>96</v>
      </c>
      <c r="Z8" s="7" t="s">
        <v>98</v>
      </c>
      <c r="AA8" s="7" t="s">
        <v>100</v>
      </c>
      <c r="AB8" s="3">
        <v>42859</v>
      </c>
      <c r="AC8" t="s">
        <v>110</v>
      </c>
      <c r="AE8">
        <v>2017</v>
      </c>
      <c r="AF8" s="3">
        <v>42860</v>
      </c>
    </row>
    <row r="9" spans="1:32" ht="12.75">
      <c r="A9">
        <v>2017</v>
      </c>
      <c r="B9" t="s">
        <v>106</v>
      </c>
      <c r="C9" t="s">
        <v>7</v>
      </c>
      <c r="D9" t="s">
        <v>111</v>
      </c>
      <c r="E9" t="s">
        <v>302</v>
      </c>
      <c r="F9" t="str">
        <f>E9</f>
        <v>Recepcionista</v>
      </c>
      <c r="G9" t="s">
        <v>113</v>
      </c>
      <c r="H9" t="s">
        <v>303</v>
      </c>
      <c r="I9" t="s">
        <v>304</v>
      </c>
      <c r="J9" t="s">
        <v>305</v>
      </c>
      <c r="K9" t="s">
        <v>10</v>
      </c>
      <c r="L9" s="4">
        <f>4893/14*30</f>
        <v>10485</v>
      </c>
      <c r="M9" s="4">
        <f>4746.21/14*30</f>
        <v>10170.449999999999</v>
      </c>
      <c r="N9" s="7" t="s">
        <v>74</v>
      </c>
      <c r="O9" s="7" t="s">
        <v>76</v>
      </c>
      <c r="P9" s="7" t="s">
        <v>78</v>
      </c>
      <c r="Q9" s="7" t="s">
        <v>80</v>
      </c>
      <c r="R9" s="7" t="s">
        <v>82</v>
      </c>
      <c r="S9" s="7" t="s">
        <v>84</v>
      </c>
      <c r="T9" s="7" t="s">
        <v>86</v>
      </c>
      <c r="U9" s="7" t="s">
        <v>88</v>
      </c>
      <c r="V9" s="7" t="s">
        <v>90</v>
      </c>
      <c r="W9" s="7" t="s">
        <v>92</v>
      </c>
      <c r="X9" s="7" t="s">
        <v>94</v>
      </c>
      <c r="Y9" s="7" t="s">
        <v>96</v>
      </c>
      <c r="Z9" s="7" t="s">
        <v>98</v>
      </c>
      <c r="AA9" s="7" t="s">
        <v>100</v>
      </c>
      <c r="AB9" s="3">
        <v>42859</v>
      </c>
      <c r="AC9" t="s">
        <v>110</v>
      </c>
      <c r="AE9">
        <v>2017</v>
      </c>
      <c r="AF9" s="3">
        <v>42860</v>
      </c>
    </row>
    <row r="10" spans="1:32" ht="12.75">
      <c r="A10">
        <v>2017</v>
      </c>
      <c r="B10" t="s">
        <v>106</v>
      </c>
      <c r="C10" t="s">
        <v>7</v>
      </c>
      <c r="D10" t="s">
        <v>111</v>
      </c>
      <c r="E10" t="s">
        <v>306</v>
      </c>
      <c r="F10" t="str">
        <f>E10</f>
        <v>Asistente de Dirección y Subdirección</v>
      </c>
      <c r="G10" t="s">
        <v>113</v>
      </c>
      <c r="H10" t="s">
        <v>307</v>
      </c>
      <c r="I10" t="s">
        <v>286</v>
      </c>
      <c r="J10" t="s">
        <v>308</v>
      </c>
      <c r="K10" t="s">
        <v>10</v>
      </c>
      <c r="L10" s="4">
        <f>6556.02</f>
        <v>6556.02</v>
      </c>
      <c r="M10" s="4">
        <f>6337.33/14*30</f>
        <v>13579.992857142857</v>
      </c>
      <c r="N10" s="7" t="s">
        <v>74</v>
      </c>
      <c r="O10" s="7" t="s">
        <v>76</v>
      </c>
      <c r="P10" s="7" t="s">
        <v>78</v>
      </c>
      <c r="Q10" s="7" t="s">
        <v>80</v>
      </c>
      <c r="R10" s="7" t="s">
        <v>82</v>
      </c>
      <c r="S10" s="7" t="s">
        <v>84</v>
      </c>
      <c r="T10" s="7" t="s">
        <v>86</v>
      </c>
      <c r="U10" s="7" t="s">
        <v>88</v>
      </c>
      <c r="V10" s="7" t="s">
        <v>90</v>
      </c>
      <c r="W10" s="7" t="s">
        <v>92</v>
      </c>
      <c r="X10" s="7" t="s">
        <v>94</v>
      </c>
      <c r="Y10" s="7" t="s">
        <v>96</v>
      </c>
      <c r="Z10" s="7" t="s">
        <v>98</v>
      </c>
      <c r="AA10" s="7" t="s">
        <v>100</v>
      </c>
      <c r="AB10" s="3">
        <v>42859</v>
      </c>
      <c r="AC10" t="s">
        <v>110</v>
      </c>
      <c r="AE10">
        <v>2017</v>
      </c>
      <c r="AF10" s="3">
        <v>42860</v>
      </c>
    </row>
    <row r="11" spans="1:32" ht="12.75">
      <c r="A11">
        <v>2017</v>
      </c>
      <c r="B11" t="s">
        <v>106</v>
      </c>
      <c r="C11" t="s">
        <v>7</v>
      </c>
      <c r="D11" t="s">
        <v>172</v>
      </c>
      <c r="E11" t="s">
        <v>117</v>
      </c>
      <c r="F11" t="s">
        <v>117</v>
      </c>
      <c r="G11" t="s">
        <v>118</v>
      </c>
      <c r="H11" t="s">
        <v>119</v>
      </c>
      <c r="I11" t="s">
        <v>120</v>
      </c>
      <c r="J11" t="s">
        <v>121</v>
      </c>
      <c r="K11" t="s">
        <v>10</v>
      </c>
      <c r="L11" s="4">
        <f>14589.83/14*30</f>
        <v>31263.921428571426</v>
      </c>
      <c r="M11" s="4">
        <f>13857.42/14*30</f>
        <v>29694.47142857143</v>
      </c>
      <c r="N11" s="7" t="s">
        <v>74</v>
      </c>
      <c r="O11" s="7" t="s">
        <v>76</v>
      </c>
      <c r="P11" s="7" t="s">
        <v>78</v>
      </c>
      <c r="Q11" s="7" t="s">
        <v>80</v>
      </c>
      <c r="R11" s="7" t="s">
        <v>82</v>
      </c>
      <c r="S11" s="7" t="s">
        <v>84</v>
      </c>
      <c r="T11" s="7" t="s">
        <v>86</v>
      </c>
      <c r="U11" s="7" t="s">
        <v>88</v>
      </c>
      <c r="V11" s="7" t="s">
        <v>90</v>
      </c>
      <c r="W11" s="7" t="s">
        <v>92</v>
      </c>
      <c r="X11" s="7" t="s">
        <v>94</v>
      </c>
      <c r="Y11" s="7" t="s">
        <v>96</v>
      </c>
      <c r="Z11" s="7" t="s">
        <v>98</v>
      </c>
      <c r="AA11" s="7" t="s">
        <v>100</v>
      </c>
      <c r="AB11" s="3">
        <v>42859</v>
      </c>
      <c r="AC11" t="s">
        <v>110</v>
      </c>
      <c r="AE11">
        <v>2017</v>
      </c>
      <c r="AF11" s="3">
        <v>42860</v>
      </c>
    </row>
    <row r="12" spans="1:32" ht="12.75">
      <c r="A12">
        <v>2017</v>
      </c>
      <c r="B12" t="s">
        <v>106</v>
      </c>
      <c r="C12" t="s">
        <v>7</v>
      </c>
      <c r="D12" t="s">
        <v>111</v>
      </c>
      <c r="E12" t="s">
        <v>178</v>
      </c>
      <c r="F12" t="s">
        <v>178</v>
      </c>
      <c r="G12" t="s">
        <v>118</v>
      </c>
      <c r="H12" t="s">
        <v>179</v>
      </c>
      <c r="I12" t="s">
        <v>128</v>
      </c>
      <c r="J12" t="s">
        <v>180</v>
      </c>
      <c r="K12" t="s">
        <v>10</v>
      </c>
      <c r="L12" s="4">
        <f>4000.01/14*30</f>
        <v>8571.45</v>
      </c>
      <c r="M12" s="4">
        <f>3680.01/14*30</f>
        <v>7885.7357142857145</v>
      </c>
      <c r="N12" s="7" t="s">
        <v>74</v>
      </c>
      <c r="O12" s="7" t="s">
        <v>76</v>
      </c>
      <c r="P12" s="7" t="s">
        <v>78</v>
      </c>
      <c r="Q12" s="7" t="s">
        <v>80</v>
      </c>
      <c r="R12" s="7" t="s">
        <v>82</v>
      </c>
      <c r="S12" s="7" t="s">
        <v>84</v>
      </c>
      <c r="T12" s="7" t="s">
        <v>86</v>
      </c>
      <c r="U12" s="7" t="s">
        <v>88</v>
      </c>
      <c r="V12" s="7" t="s">
        <v>90</v>
      </c>
      <c r="W12" s="7" t="s">
        <v>92</v>
      </c>
      <c r="X12" s="7" t="s">
        <v>94</v>
      </c>
      <c r="Y12" s="7" t="s">
        <v>96</v>
      </c>
      <c r="Z12" s="7" t="s">
        <v>98</v>
      </c>
      <c r="AA12" s="7" t="s">
        <v>100</v>
      </c>
      <c r="AB12" s="3">
        <v>42859</v>
      </c>
      <c r="AC12" t="s">
        <v>110</v>
      </c>
      <c r="AE12">
        <v>2017</v>
      </c>
      <c r="AF12" s="3">
        <v>42860</v>
      </c>
    </row>
    <row r="13" spans="1:32" ht="12.75">
      <c r="A13">
        <v>2017</v>
      </c>
      <c r="B13" t="s">
        <v>106</v>
      </c>
      <c r="C13" t="s">
        <v>7</v>
      </c>
      <c r="D13" t="s">
        <v>111</v>
      </c>
      <c r="E13" t="s">
        <v>280</v>
      </c>
      <c r="F13" t="s">
        <v>280</v>
      </c>
      <c r="G13" t="s">
        <v>118</v>
      </c>
      <c r="H13" t="s">
        <v>281</v>
      </c>
      <c r="I13" t="s">
        <v>282</v>
      </c>
      <c r="J13" t="s">
        <v>283</v>
      </c>
      <c r="K13" t="s">
        <v>10</v>
      </c>
      <c r="L13" s="4">
        <f>3600.01/14*30</f>
        <v>7714.307142857143</v>
      </c>
      <c r="M13" s="4">
        <f>3492.01/14*30</f>
        <v>7482.878571428571</v>
      </c>
      <c r="N13" s="7" t="s">
        <v>74</v>
      </c>
      <c r="O13" s="7" t="s">
        <v>76</v>
      </c>
      <c r="P13" s="7" t="s">
        <v>78</v>
      </c>
      <c r="Q13" s="7" t="s">
        <v>80</v>
      </c>
      <c r="R13" s="7" t="s">
        <v>82</v>
      </c>
      <c r="S13" s="7" t="s">
        <v>84</v>
      </c>
      <c r="T13" s="7" t="s">
        <v>86</v>
      </c>
      <c r="U13" s="7" t="s">
        <v>88</v>
      </c>
      <c r="V13" s="7" t="s">
        <v>90</v>
      </c>
      <c r="W13" s="7" t="s">
        <v>92</v>
      </c>
      <c r="X13" s="7" t="s">
        <v>94</v>
      </c>
      <c r="Y13" s="7" t="s">
        <v>96</v>
      </c>
      <c r="Z13" s="7" t="s">
        <v>98</v>
      </c>
      <c r="AA13" s="7" t="s">
        <v>100</v>
      </c>
      <c r="AB13" s="3">
        <v>42859</v>
      </c>
      <c r="AC13" t="s">
        <v>110</v>
      </c>
      <c r="AE13">
        <v>2017</v>
      </c>
      <c r="AF13" s="3">
        <v>42860</v>
      </c>
    </row>
    <row r="14" spans="1:32" ht="12.75">
      <c r="A14">
        <v>2017</v>
      </c>
      <c r="B14" t="s">
        <v>106</v>
      </c>
      <c r="C14" t="s">
        <v>7</v>
      </c>
      <c r="D14" t="s">
        <v>111</v>
      </c>
      <c r="E14" t="s">
        <v>284</v>
      </c>
      <c r="F14" t="str">
        <f>E14</f>
        <v>Oficial de Mantenimiento, Carpinteria</v>
      </c>
      <c r="G14" t="s">
        <v>118</v>
      </c>
      <c r="H14" t="s">
        <v>285</v>
      </c>
      <c r="I14" t="s">
        <v>286</v>
      </c>
      <c r="J14" t="s">
        <v>287</v>
      </c>
      <c r="K14" t="s">
        <v>10</v>
      </c>
      <c r="L14" s="4">
        <f>3297/14*30</f>
        <v>7065</v>
      </c>
      <c r="M14" s="4">
        <f>3198.09/14*30</f>
        <v>6853.05</v>
      </c>
      <c r="N14" s="7" t="s">
        <v>74</v>
      </c>
      <c r="O14" s="7" t="s">
        <v>76</v>
      </c>
      <c r="P14" s="7" t="s">
        <v>78</v>
      </c>
      <c r="Q14" s="7" t="s">
        <v>80</v>
      </c>
      <c r="R14" s="7" t="s">
        <v>82</v>
      </c>
      <c r="S14" s="7" t="s">
        <v>84</v>
      </c>
      <c r="T14" s="7" t="s">
        <v>86</v>
      </c>
      <c r="U14" s="7" t="s">
        <v>88</v>
      </c>
      <c r="V14" s="7" t="s">
        <v>90</v>
      </c>
      <c r="W14" s="7" t="s">
        <v>92</v>
      </c>
      <c r="X14" s="7" t="s">
        <v>94</v>
      </c>
      <c r="Y14" s="7" t="s">
        <v>96</v>
      </c>
      <c r="Z14" s="7" t="s">
        <v>98</v>
      </c>
      <c r="AA14" s="7" t="s">
        <v>100</v>
      </c>
      <c r="AB14" s="3">
        <v>42859</v>
      </c>
      <c r="AC14" t="s">
        <v>110</v>
      </c>
      <c r="AE14">
        <v>2017</v>
      </c>
      <c r="AF14" s="3">
        <v>42860</v>
      </c>
    </row>
    <row r="15" spans="1:32" ht="12.75">
      <c r="A15">
        <v>2017</v>
      </c>
      <c r="B15" t="s">
        <v>106</v>
      </c>
      <c r="C15" t="s">
        <v>7</v>
      </c>
      <c r="D15" t="s">
        <v>172</v>
      </c>
      <c r="E15" t="s">
        <v>126</v>
      </c>
      <c r="F15" t="s">
        <v>126</v>
      </c>
      <c r="G15" t="s">
        <v>125</v>
      </c>
      <c r="H15" t="s">
        <v>122</v>
      </c>
      <c r="I15" t="s">
        <v>123</v>
      </c>
      <c r="J15" t="s">
        <v>124</v>
      </c>
      <c r="K15" t="s">
        <v>11</v>
      </c>
      <c r="L15" s="4">
        <f>14589.83/14*30</f>
        <v>31263.921428571426</v>
      </c>
      <c r="M15" s="4">
        <f>13857.42/14*30</f>
        <v>29694.47142857143</v>
      </c>
      <c r="N15" s="7" t="s">
        <v>74</v>
      </c>
      <c r="O15" s="7" t="s">
        <v>76</v>
      </c>
      <c r="P15" s="7" t="s">
        <v>78</v>
      </c>
      <c r="Q15" s="7" t="s">
        <v>80</v>
      </c>
      <c r="R15" s="7" t="s">
        <v>82</v>
      </c>
      <c r="S15" s="7" t="s">
        <v>84</v>
      </c>
      <c r="T15" s="7" t="s">
        <v>86</v>
      </c>
      <c r="U15" s="7" t="s">
        <v>88</v>
      </c>
      <c r="V15" s="7" t="s">
        <v>90</v>
      </c>
      <c r="W15" s="7" t="s">
        <v>92</v>
      </c>
      <c r="X15" s="7" t="s">
        <v>94</v>
      </c>
      <c r="Y15" s="7" t="s">
        <v>96</v>
      </c>
      <c r="Z15" s="7" t="s">
        <v>98</v>
      </c>
      <c r="AA15" s="7" t="s">
        <v>100</v>
      </c>
      <c r="AB15" s="3">
        <v>42859</v>
      </c>
      <c r="AC15" t="s">
        <v>110</v>
      </c>
      <c r="AE15">
        <v>2017</v>
      </c>
      <c r="AF15" s="3">
        <v>42860</v>
      </c>
    </row>
    <row r="16" spans="1:32" ht="12.75">
      <c r="A16">
        <v>2017</v>
      </c>
      <c r="B16" t="s">
        <v>106</v>
      </c>
      <c r="C16" t="s">
        <v>7</v>
      </c>
      <c r="D16" t="s">
        <v>111</v>
      </c>
      <c r="E16" t="s">
        <v>143</v>
      </c>
      <c r="F16" t="s">
        <v>143</v>
      </c>
      <c r="G16" t="s">
        <v>168</v>
      </c>
      <c r="H16" t="s">
        <v>127</v>
      </c>
      <c r="I16" t="s">
        <v>128</v>
      </c>
      <c r="J16" t="s">
        <v>129</v>
      </c>
      <c r="K16" t="s">
        <v>10</v>
      </c>
      <c r="L16" s="4">
        <f>11134.22/14*30</f>
        <v>23859.042857142857</v>
      </c>
      <c r="M16" s="4">
        <f>10660.3/14*30</f>
        <v>22843.499999999996</v>
      </c>
      <c r="N16" s="7" t="s">
        <v>74</v>
      </c>
      <c r="O16" s="7" t="s">
        <v>76</v>
      </c>
      <c r="P16" s="7" t="s">
        <v>78</v>
      </c>
      <c r="Q16" s="7" t="s">
        <v>80</v>
      </c>
      <c r="R16" s="7" t="s">
        <v>82</v>
      </c>
      <c r="S16" s="7" t="s">
        <v>84</v>
      </c>
      <c r="T16" s="7" t="s">
        <v>86</v>
      </c>
      <c r="U16" s="7" t="s">
        <v>88</v>
      </c>
      <c r="V16" s="7" t="s">
        <v>90</v>
      </c>
      <c r="W16" s="7" t="s">
        <v>92</v>
      </c>
      <c r="X16" s="7" t="s">
        <v>94</v>
      </c>
      <c r="Y16" s="7" t="s">
        <v>96</v>
      </c>
      <c r="Z16" s="7" t="s">
        <v>98</v>
      </c>
      <c r="AA16" s="7" t="s">
        <v>100</v>
      </c>
      <c r="AB16" s="3">
        <v>42859</v>
      </c>
      <c r="AC16" t="s">
        <v>110</v>
      </c>
      <c r="AE16">
        <v>2017</v>
      </c>
      <c r="AF16" s="3">
        <v>42860</v>
      </c>
    </row>
    <row r="17" spans="1:32" ht="12.75">
      <c r="A17">
        <v>2017</v>
      </c>
      <c r="B17" t="s">
        <v>106</v>
      </c>
      <c r="C17" t="s">
        <v>7</v>
      </c>
      <c r="D17" t="s">
        <v>111</v>
      </c>
      <c r="E17" t="s">
        <v>279</v>
      </c>
      <c r="F17" t="str">
        <f>E17</f>
        <v>Encargado de Recursos Materiales</v>
      </c>
      <c r="G17" t="s">
        <v>167</v>
      </c>
      <c r="H17" t="s">
        <v>130</v>
      </c>
      <c r="I17" t="s">
        <v>131</v>
      </c>
      <c r="J17" t="s">
        <v>132</v>
      </c>
      <c r="K17" t="s">
        <v>11</v>
      </c>
      <c r="L17" s="4">
        <v>16538.378571428573</v>
      </c>
      <c r="M17" s="4">
        <v>1599.045</v>
      </c>
      <c r="N17" s="7" t="s">
        <v>74</v>
      </c>
      <c r="O17" s="7" t="s">
        <v>76</v>
      </c>
      <c r="P17" s="7" t="s">
        <v>78</v>
      </c>
      <c r="Q17" s="7" t="s">
        <v>80</v>
      </c>
      <c r="R17" s="7" t="s">
        <v>82</v>
      </c>
      <c r="S17" s="7" t="s">
        <v>84</v>
      </c>
      <c r="T17" s="7" t="s">
        <v>86</v>
      </c>
      <c r="U17" s="7" t="s">
        <v>88</v>
      </c>
      <c r="V17" s="7" t="s">
        <v>90</v>
      </c>
      <c r="W17" s="7" t="s">
        <v>92</v>
      </c>
      <c r="X17" s="7" t="s">
        <v>94</v>
      </c>
      <c r="Y17" s="7" t="s">
        <v>96</v>
      </c>
      <c r="Z17" s="7" t="s">
        <v>98</v>
      </c>
      <c r="AA17" s="7" t="s">
        <v>100</v>
      </c>
      <c r="AB17" s="3">
        <v>42859</v>
      </c>
      <c r="AC17" t="s">
        <v>110</v>
      </c>
      <c r="AE17">
        <v>2017</v>
      </c>
      <c r="AF17" s="3">
        <v>42860</v>
      </c>
    </row>
    <row r="18" spans="1:32" ht="12.75">
      <c r="A18">
        <v>2017</v>
      </c>
      <c r="B18" t="s">
        <v>106</v>
      </c>
      <c r="C18" t="s">
        <v>7</v>
      </c>
      <c r="D18" t="s">
        <v>111</v>
      </c>
      <c r="E18" t="s">
        <v>142</v>
      </c>
      <c r="F18" t="s">
        <v>142</v>
      </c>
      <c r="G18" t="s">
        <v>166</v>
      </c>
      <c r="H18" t="s">
        <v>133</v>
      </c>
      <c r="I18" t="s">
        <v>134</v>
      </c>
      <c r="J18" t="s">
        <v>135</v>
      </c>
      <c r="K18" t="s">
        <v>10</v>
      </c>
      <c r="L18" s="4">
        <f>11134.22/14*30</f>
        <v>23859.042857142857</v>
      </c>
      <c r="M18" s="4">
        <f>10660.3/14*30</f>
        <v>22843.499999999996</v>
      </c>
      <c r="N18" s="7" t="s">
        <v>74</v>
      </c>
      <c r="O18" s="7" t="s">
        <v>76</v>
      </c>
      <c r="P18" s="7" t="s">
        <v>78</v>
      </c>
      <c r="Q18" s="7" t="s">
        <v>80</v>
      </c>
      <c r="R18" s="7" t="s">
        <v>82</v>
      </c>
      <c r="S18" s="7" t="s">
        <v>84</v>
      </c>
      <c r="T18" s="7" t="s">
        <v>86</v>
      </c>
      <c r="U18" s="7" t="s">
        <v>88</v>
      </c>
      <c r="V18" s="7" t="s">
        <v>90</v>
      </c>
      <c r="W18" s="7" t="s">
        <v>92</v>
      </c>
      <c r="X18" s="7" t="s">
        <v>94</v>
      </c>
      <c r="Y18" s="7" t="s">
        <v>96</v>
      </c>
      <c r="Z18" s="7" t="s">
        <v>98</v>
      </c>
      <c r="AA18" s="7" t="s">
        <v>100</v>
      </c>
      <c r="AB18" s="3">
        <v>42859</v>
      </c>
      <c r="AC18" t="s">
        <v>110</v>
      </c>
      <c r="AE18">
        <v>2017</v>
      </c>
      <c r="AF18" s="3">
        <v>42860</v>
      </c>
    </row>
    <row r="19" spans="1:32" ht="12.75">
      <c r="A19">
        <v>2017</v>
      </c>
      <c r="B19" t="s">
        <v>106</v>
      </c>
      <c r="C19" t="s">
        <v>7</v>
      </c>
      <c r="D19" t="s">
        <v>111</v>
      </c>
      <c r="E19" t="s">
        <v>141</v>
      </c>
      <c r="F19" t="s">
        <v>141</v>
      </c>
      <c r="G19" t="s">
        <v>165</v>
      </c>
      <c r="H19" t="s">
        <v>107</v>
      </c>
      <c r="I19" t="s">
        <v>108</v>
      </c>
      <c r="J19" t="s">
        <v>109</v>
      </c>
      <c r="K19" t="s">
        <v>10</v>
      </c>
      <c r="L19" s="4">
        <f>11134.22/14*30</f>
        <v>23859.042857142857</v>
      </c>
      <c r="M19" s="4">
        <f>10660.3/14*30</f>
        <v>22843.499999999996</v>
      </c>
      <c r="N19" s="7" t="s">
        <v>74</v>
      </c>
      <c r="O19" s="7" t="s">
        <v>76</v>
      </c>
      <c r="P19" s="7" t="s">
        <v>78</v>
      </c>
      <c r="Q19" s="7" t="s">
        <v>80</v>
      </c>
      <c r="R19" s="7" t="s">
        <v>82</v>
      </c>
      <c r="S19" s="7" t="s">
        <v>84</v>
      </c>
      <c r="T19" s="7" t="s">
        <v>86</v>
      </c>
      <c r="U19" s="7" t="s">
        <v>88</v>
      </c>
      <c r="V19" s="7" t="s">
        <v>90</v>
      </c>
      <c r="W19" s="7" t="s">
        <v>92</v>
      </c>
      <c r="X19" s="7" t="s">
        <v>94</v>
      </c>
      <c r="Y19" s="7" t="s">
        <v>96</v>
      </c>
      <c r="Z19" s="7" t="s">
        <v>98</v>
      </c>
      <c r="AA19" s="7" t="s">
        <v>100</v>
      </c>
      <c r="AB19" s="3">
        <v>42859</v>
      </c>
      <c r="AC19" t="s">
        <v>110</v>
      </c>
      <c r="AE19">
        <v>2017</v>
      </c>
      <c r="AF19" s="3">
        <v>42860</v>
      </c>
    </row>
    <row r="20" spans="1:32" ht="12.75">
      <c r="A20">
        <v>2017</v>
      </c>
      <c r="B20" t="s">
        <v>106</v>
      </c>
      <c r="C20" t="s">
        <v>7</v>
      </c>
      <c r="D20" t="s">
        <v>111</v>
      </c>
      <c r="E20" t="s">
        <v>140</v>
      </c>
      <c r="F20" t="s">
        <v>140</v>
      </c>
      <c r="G20" t="s">
        <v>164</v>
      </c>
      <c r="H20" t="s">
        <v>136</v>
      </c>
      <c r="I20" t="s">
        <v>137</v>
      </c>
      <c r="J20" t="s">
        <v>138</v>
      </c>
      <c r="K20" t="s">
        <v>11</v>
      </c>
      <c r="L20" s="4">
        <f>11134.22/14*30</f>
        <v>23859.042857142857</v>
      </c>
      <c r="M20" s="4">
        <f>10660.3/14*30</f>
        <v>22843.499999999996</v>
      </c>
      <c r="N20" s="7" t="s">
        <v>74</v>
      </c>
      <c r="O20" s="7" t="s">
        <v>76</v>
      </c>
      <c r="P20" s="7" t="s">
        <v>78</v>
      </c>
      <c r="Q20" s="7" t="s">
        <v>80</v>
      </c>
      <c r="R20" s="7" t="s">
        <v>82</v>
      </c>
      <c r="S20" s="7" t="s">
        <v>84</v>
      </c>
      <c r="T20" s="7" t="s">
        <v>86</v>
      </c>
      <c r="U20" s="7" t="s">
        <v>88</v>
      </c>
      <c r="V20" s="7" t="s">
        <v>90</v>
      </c>
      <c r="W20" s="7" t="s">
        <v>92</v>
      </c>
      <c r="X20" s="7" t="s">
        <v>94</v>
      </c>
      <c r="Y20" s="7" t="s">
        <v>96</v>
      </c>
      <c r="Z20" s="7" t="s">
        <v>98</v>
      </c>
      <c r="AA20" s="7" t="s">
        <v>100</v>
      </c>
      <c r="AB20" s="3">
        <v>42859</v>
      </c>
      <c r="AC20" t="s">
        <v>110</v>
      </c>
      <c r="AE20">
        <v>2017</v>
      </c>
      <c r="AF20" s="3">
        <v>42860</v>
      </c>
    </row>
    <row r="21" spans="1:32" ht="12.75">
      <c r="A21">
        <v>2017</v>
      </c>
      <c r="B21" t="s">
        <v>106</v>
      </c>
      <c r="C21" t="s">
        <v>7</v>
      </c>
      <c r="D21" t="s">
        <v>111</v>
      </c>
      <c r="E21" t="s">
        <v>206</v>
      </c>
      <c r="F21" t="s">
        <v>206</v>
      </c>
      <c r="G21" t="s">
        <v>164</v>
      </c>
      <c r="H21" t="s">
        <v>207</v>
      </c>
      <c r="I21" t="s">
        <v>208</v>
      </c>
      <c r="J21" t="s">
        <v>209</v>
      </c>
      <c r="K21" t="s">
        <v>11</v>
      </c>
      <c r="L21" s="4">
        <f>6166.73/14*30</f>
        <v>13214.421428571428</v>
      </c>
      <c r="M21" s="4">
        <f>5969.38/14*30</f>
        <v>12791.528571428573</v>
      </c>
      <c r="N21" s="7" t="s">
        <v>74</v>
      </c>
      <c r="O21" s="7" t="s">
        <v>76</v>
      </c>
      <c r="P21" s="7" t="s">
        <v>78</v>
      </c>
      <c r="Q21" s="7" t="s">
        <v>80</v>
      </c>
      <c r="R21" s="7" t="s">
        <v>82</v>
      </c>
      <c r="S21" s="7" t="s">
        <v>84</v>
      </c>
      <c r="T21" s="7" t="s">
        <v>86</v>
      </c>
      <c r="U21" s="7" t="s">
        <v>88</v>
      </c>
      <c r="V21" s="7" t="s">
        <v>90</v>
      </c>
      <c r="W21" s="7" t="s">
        <v>92</v>
      </c>
      <c r="X21" s="7" t="s">
        <v>94</v>
      </c>
      <c r="Y21" s="7" t="s">
        <v>96</v>
      </c>
      <c r="Z21" s="7" t="s">
        <v>98</v>
      </c>
      <c r="AA21" s="7" t="s">
        <v>100</v>
      </c>
      <c r="AB21" s="3">
        <v>42859</v>
      </c>
      <c r="AC21" t="s">
        <v>110</v>
      </c>
      <c r="AE21">
        <v>2017</v>
      </c>
      <c r="AF21" s="3">
        <v>42860</v>
      </c>
    </row>
    <row r="22" spans="1:32" ht="12.75">
      <c r="A22">
        <v>2017</v>
      </c>
      <c r="B22" t="s">
        <v>106</v>
      </c>
      <c r="C22" t="s">
        <v>7</v>
      </c>
      <c r="D22" t="s">
        <v>111</v>
      </c>
      <c r="E22" t="s">
        <v>212</v>
      </c>
      <c r="F22" t="str">
        <f>E22</f>
        <v>Maestro de Teatro</v>
      </c>
      <c r="G22" t="s">
        <v>164</v>
      </c>
      <c r="H22" t="s">
        <v>210</v>
      </c>
      <c r="I22" t="s">
        <v>211</v>
      </c>
      <c r="J22" t="s">
        <v>116</v>
      </c>
      <c r="K22" t="s">
        <v>10</v>
      </c>
      <c r="L22" s="4">
        <f>880/14*30</f>
        <v>1885.7142857142856</v>
      </c>
      <c r="M22" s="4">
        <f>853.6/14*30</f>
        <v>1829.1428571428573</v>
      </c>
      <c r="N22" s="7" t="s">
        <v>74</v>
      </c>
      <c r="O22" s="7" t="s">
        <v>76</v>
      </c>
      <c r="P22" s="7" t="s">
        <v>78</v>
      </c>
      <c r="Q22" s="7" t="s">
        <v>80</v>
      </c>
      <c r="R22" s="7" t="s">
        <v>82</v>
      </c>
      <c r="S22" s="7" t="s">
        <v>84</v>
      </c>
      <c r="T22" s="7" t="s">
        <v>86</v>
      </c>
      <c r="U22" s="7" t="s">
        <v>88</v>
      </c>
      <c r="V22" s="7" t="s">
        <v>90</v>
      </c>
      <c r="W22" s="7" t="s">
        <v>92</v>
      </c>
      <c r="X22" s="7" t="s">
        <v>94</v>
      </c>
      <c r="Y22" s="7" t="s">
        <v>96</v>
      </c>
      <c r="Z22" s="7" t="s">
        <v>98</v>
      </c>
      <c r="AA22" s="7" t="s">
        <v>100</v>
      </c>
      <c r="AB22" s="3">
        <v>42859</v>
      </c>
      <c r="AC22" t="s">
        <v>110</v>
      </c>
      <c r="AE22">
        <v>2017</v>
      </c>
      <c r="AF22" s="3">
        <v>42860</v>
      </c>
    </row>
    <row r="23" spans="1:32" ht="12.75">
      <c r="A23">
        <v>2017</v>
      </c>
      <c r="B23" t="s">
        <v>106</v>
      </c>
      <c r="C23" t="s">
        <v>7</v>
      </c>
      <c r="D23" t="s">
        <v>111</v>
      </c>
      <c r="E23" t="s">
        <v>213</v>
      </c>
      <c r="F23" t="str">
        <f aca="true" t="shared" si="0" ref="F23:F42">E23</f>
        <v>Maestro de Artes Plasticas</v>
      </c>
      <c r="G23" t="s">
        <v>164</v>
      </c>
      <c r="H23" t="s">
        <v>218</v>
      </c>
      <c r="I23" t="s">
        <v>214</v>
      </c>
      <c r="J23" t="s">
        <v>215</v>
      </c>
      <c r="K23" t="s">
        <v>11</v>
      </c>
      <c r="L23" s="4">
        <f>3957.01/14*30</f>
        <v>8479.307142857142</v>
      </c>
      <c r="M23" s="4">
        <f>3838.3/14*30</f>
        <v>8224.92857142857</v>
      </c>
      <c r="N23" s="7" t="s">
        <v>74</v>
      </c>
      <c r="O23" s="7" t="s">
        <v>76</v>
      </c>
      <c r="P23" s="7" t="s">
        <v>78</v>
      </c>
      <c r="Q23" s="7" t="s">
        <v>80</v>
      </c>
      <c r="R23" s="7" t="s">
        <v>82</v>
      </c>
      <c r="S23" s="7" t="s">
        <v>84</v>
      </c>
      <c r="T23" s="7" t="s">
        <v>86</v>
      </c>
      <c r="U23" s="7" t="s">
        <v>88</v>
      </c>
      <c r="V23" s="7" t="s">
        <v>90</v>
      </c>
      <c r="W23" s="7" t="s">
        <v>92</v>
      </c>
      <c r="X23" s="7" t="s">
        <v>94</v>
      </c>
      <c r="Y23" s="7" t="s">
        <v>96</v>
      </c>
      <c r="Z23" s="7" t="s">
        <v>98</v>
      </c>
      <c r="AA23" s="7" t="s">
        <v>100</v>
      </c>
      <c r="AB23" s="3">
        <v>42859</v>
      </c>
      <c r="AC23" t="s">
        <v>110</v>
      </c>
      <c r="AE23">
        <v>2017</v>
      </c>
      <c r="AF23" s="3">
        <v>42860</v>
      </c>
    </row>
    <row r="24" spans="1:32" ht="12.75">
      <c r="A24">
        <v>2017</v>
      </c>
      <c r="B24" t="s">
        <v>106</v>
      </c>
      <c r="C24" t="s">
        <v>7</v>
      </c>
      <c r="D24" t="s">
        <v>111</v>
      </c>
      <c r="E24" t="s">
        <v>216</v>
      </c>
      <c r="F24" t="str">
        <f t="shared" si="0"/>
        <v>Maestro de Piano</v>
      </c>
      <c r="G24" t="s">
        <v>164</v>
      </c>
      <c r="H24" t="s">
        <v>217</v>
      </c>
      <c r="I24" t="s">
        <v>219</v>
      </c>
      <c r="J24" t="s">
        <v>220</v>
      </c>
      <c r="K24" t="s">
        <v>11</v>
      </c>
      <c r="L24" s="4">
        <f>1319.01/14*30</f>
        <v>2826.4500000000003</v>
      </c>
      <c r="M24" s="4">
        <f>1279.44/14*30</f>
        <v>2741.6571428571433</v>
      </c>
      <c r="N24" s="7" t="s">
        <v>74</v>
      </c>
      <c r="O24" s="7" t="s">
        <v>76</v>
      </c>
      <c r="P24" s="7" t="s">
        <v>78</v>
      </c>
      <c r="Q24" s="7" t="s">
        <v>80</v>
      </c>
      <c r="R24" s="7" t="s">
        <v>82</v>
      </c>
      <c r="S24" s="7" t="s">
        <v>84</v>
      </c>
      <c r="T24" s="7" t="s">
        <v>86</v>
      </c>
      <c r="U24" s="7" t="s">
        <v>88</v>
      </c>
      <c r="V24" s="7" t="s">
        <v>90</v>
      </c>
      <c r="W24" s="7" t="s">
        <v>92</v>
      </c>
      <c r="X24" s="7" t="s">
        <v>94</v>
      </c>
      <c r="Y24" s="7" t="s">
        <v>96</v>
      </c>
      <c r="Z24" s="7" t="s">
        <v>98</v>
      </c>
      <c r="AA24" s="7" t="s">
        <v>100</v>
      </c>
      <c r="AB24" s="3">
        <v>42859</v>
      </c>
      <c r="AC24" t="s">
        <v>110</v>
      </c>
      <c r="AE24">
        <v>2017</v>
      </c>
      <c r="AF24" s="3">
        <v>42860</v>
      </c>
    </row>
    <row r="25" spans="1:32" ht="12.75">
      <c r="A25">
        <v>2017</v>
      </c>
      <c r="B25" t="s">
        <v>106</v>
      </c>
      <c r="C25" t="s">
        <v>7</v>
      </c>
      <c r="D25" t="s">
        <v>111</v>
      </c>
      <c r="E25" t="s">
        <v>221</v>
      </c>
      <c r="F25" t="str">
        <f t="shared" si="0"/>
        <v>Maestro de Frances, Italiano y Portugues</v>
      </c>
      <c r="G25" t="s">
        <v>164</v>
      </c>
      <c r="H25" t="s">
        <v>223</v>
      </c>
      <c r="I25" t="s">
        <v>137</v>
      </c>
      <c r="J25" t="s">
        <v>222</v>
      </c>
      <c r="K25" t="s">
        <v>10</v>
      </c>
      <c r="L25" s="4">
        <f>3378/14*30</f>
        <v>7238.571428571428</v>
      </c>
      <c r="M25" s="4">
        <f>3276.66/14*30</f>
        <v>7021.414285714286</v>
      </c>
      <c r="N25" s="7" t="s">
        <v>74</v>
      </c>
      <c r="O25" s="7" t="s">
        <v>76</v>
      </c>
      <c r="P25" s="7" t="s">
        <v>78</v>
      </c>
      <c r="Q25" s="7" t="s">
        <v>80</v>
      </c>
      <c r="R25" s="7" t="s">
        <v>82</v>
      </c>
      <c r="S25" s="7" t="s">
        <v>84</v>
      </c>
      <c r="T25" s="7" t="s">
        <v>86</v>
      </c>
      <c r="U25" s="7" t="s">
        <v>88</v>
      </c>
      <c r="V25" s="7" t="s">
        <v>90</v>
      </c>
      <c r="W25" s="7" t="s">
        <v>92</v>
      </c>
      <c r="X25" s="7" t="s">
        <v>94</v>
      </c>
      <c r="Y25" s="7" t="s">
        <v>96</v>
      </c>
      <c r="Z25" s="7" t="s">
        <v>98</v>
      </c>
      <c r="AA25" s="7" t="s">
        <v>100</v>
      </c>
      <c r="AB25" s="3">
        <v>42859</v>
      </c>
      <c r="AC25" t="s">
        <v>110</v>
      </c>
      <c r="AE25">
        <v>2017</v>
      </c>
      <c r="AF25" s="3">
        <v>42860</v>
      </c>
    </row>
    <row r="26" spans="1:32" ht="12.75">
      <c r="A26">
        <v>2017</v>
      </c>
      <c r="B26" t="s">
        <v>106</v>
      </c>
      <c r="C26" t="s">
        <v>7</v>
      </c>
      <c r="D26" t="s">
        <v>111</v>
      </c>
      <c r="E26" t="s">
        <v>224</v>
      </c>
      <c r="F26" t="str">
        <f t="shared" si="0"/>
        <v>Maestro de Guitarra Clasica</v>
      </c>
      <c r="G26" t="s">
        <v>164</v>
      </c>
      <c r="H26" t="s">
        <v>225</v>
      </c>
      <c r="I26" t="s">
        <v>137</v>
      </c>
      <c r="J26" t="s">
        <v>226</v>
      </c>
      <c r="K26" t="s">
        <v>11</v>
      </c>
      <c r="L26" s="4">
        <f>1759.01/14*30</f>
        <v>3769.307142857143</v>
      </c>
      <c r="M26" s="4">
        <f>1706.24/14*30</f>
        <v>3656.2285714285717</v>
      </c>
      <c r="N26" s="7" t="s">
        <v>74</v>
      </c>
      <c r="O26" s="7" t="s">
        <v>76</v>
      </c>
      <c r="P26" s="7" t="s">
        <v>78</v>
      </c>
      <c r="Q26" s="7" t="s">
        <v>80</v>
      </c>
      <c r="R26" s="7" t="s">
        <v>82</v>
      </c>
      <c r="S26" s="7" t="s">
        <v>84</v>
      </c>
      <c r="T26" s="7" t="s">
        <v>86</v>
      </c>
      <c r="U26" s="7" t="s">
        <v>88</v>
      </c>
      <c r="V26" s="7" t="s">
        <v>90</v>
      </c>
      <c r="W26" s="7" t="s">
        <v>92</v>
      </c>
      <c r="X26" s="7" t="s">
        <v>94</v>
      </c>
      <c r="Y26" s="7" t="s">
        <v>96</v>
      </c>
      <c r="Z26" s="7" t="s">
        <v>98</v>
      </c>
      <c r="AA26" s="7" t="s">
        <v>100</v>
      </c>
      <c r="AB26" s="3">
        <v>42859</v>
      </c>
      <c r="AC26" t="s">
        <v>110</v>
      </c>
      <c r="AE26">
        <v>2017</v>
      </c>
      <c r="AF26" s="3">
        <v>42860</v>
      </c>
    </row>
    <row r="27" spans="1:32" ht="12.75">
      <c r="A27">
        <v>2017</v>
      </c>
      <c r="B27" t="s">
        <v>106</v>
      </c>
      <c r="C27" t="s">
        <v>7</v>
      </c>
      <c r="D27" t="s">
        <v>111</v>
      </c>
      <c r="E27" t="s">
        <v>227</v>
      </c>
      <c r="F27" t="str">
        <f t="shared" si="0"/>
        <v>Maestro de Guitarra</v>
      </c>
      <c r="G27" t="s">
        <v>164</v>
      </c>
      <c r="H27" t="s">
        <v>228</v>
      </c>
      <c r="I27" t="s">
        <v>229</v>
      </c>
      <c r="J27" t="s">
        <v>230</v>
      </c>
      <c r="K27" t="s">
        <v>11</v>
      </c>
      <c r="L27" s="4">
        <f>1794.01/14*30</f>
        <v>3844.3071428571425</v>
      </c>
      <c r="M27" s="4">
        <f>1740.19/14*30</f>
        <v>3728.9785714285713</v>
      </c>
      <c r="N27" s="7" t="s">
        <v>74</v>
      </c>
      <c r="O27" s="7" t="s">
        <v>76</v>
      </c>
      <c r="P27" s="7" t="s">
        <v>78</v>
      </c>
      <c r="Q27" s="7" t="s">
        <v>80</v>
      </c>
      <c r="R27" s="7" t="s">
        <v>82</v>
      </c>
      <c r="S27" s="7" t="s">
        <v>84</v>
      </c>
      <c r="T27" s="7" t="s">
        <v>86</v>
      </c>
      <c r="U27" s="7" t="s">
        <v>88</v>
      </c>
      <c r="V27" s="7" t="s">
        <v>90</v>
      </c>
      <c r="W27" s="7" t="s">
        <v>92</v>
      </c>
      <c r="X27" s="7" t="s">
        <v>94</v>
      </c>
      <c r="Y27" s="7" t="s">
        <v>96</v>
      </c>
      <c r="Z27" s="7" t="s">
        <v>98</v>
      </c>
      <c r="AA27" s="7" t="s">
        <v>100</v>
      </c>
      <c r="AB27" s="3">
        <v>42859</v>
      </c>
      <c r="AC27" t="s">
        <v>110</v>
      </c>
      <c r="AE27">
        <v>2017</v>
      </c>
      <c r="AF27" s="3">
        <v>42860</v>
      </c>
    </row>
    <row r="28" spans="1:32" ht="12.75">
      <c r="A28">
        <v>2017</v>
      </c>
      <c r="B28" t="s">
        <v>106</v>
      </c>
      <c r="C28" t="s">
        <v>7</v>
      </c>
      <c r="D28" t="s">
        <v>111</v>
      </c>
      <c r="E28" t="s">
        <v>231</v>
      </c>
      <c r="F28" t="str">
        <f t="shared" si="0"/>
        <v>Mantenimiento e Intendencia</v>
      </c>
      <c r="G28" t="s">
        <v>164</v>
      </c>
      <c r="H28" t="s">
        <v>232</v>
      </c>
      <c r="I28" t="s">
        <v>187</v>
      </c>
      <c r="J28" t="s">
        <v>233</v>
      </c>
      <c r="K28" t="s">
        <v>11</v>
      </c>
      <c r="L28" s="4">
        <f>3297/14*30</f>
        <v>7065</v>
      </c>
      <c r="M28" s="4">
        <f>3198.09/14*30</f>
        <v>6853.05</v>
      </c>
      <c r="N28" s="7" t="s">
        <v>74</v>
      </c>
      <c r="O28" s="7" t="s">
        <v>76</v>
      </c>
      <c r="P28" s="7" t="s">
        <v>78</v>
      </c>
      <c r="Q28" s="7" t="s">
        <v>80</v>
      </c>
      <c r="R28" s="7" t="s">
        <v>82</v>
      </c>
      <c r="S28" s="7" t="s">
        <v>84</v>
      </c>
      <c r="T28" s="7" t="s">
        <v>86</v>
      </c>
      <c r="U28" s="7" t="s">
        <v>88</v>
      </c>
      <c r="V28" s="7" t="s">
        <v>90</v>
      </c>
      <c r="W28" s="7" t="s">
        <v>92</v>
      </c>
      <c r="X28" s="7" t="s">
        <v>94</v>
      </c>
      <c r="Y28" s="7" t="s">
        <v>96</v>
      </c>
      <c r="Z28" s="7" t="s">
        <v>98</v>
      </c>
      <c r="AA28" s="7" t="s">
        <v>100</v>
      </c>
      <c r="AB28" s="3">
        <v>42859</v>
      </c>
      <c r="AC28" t="s">
        <v>110</v>
      </c>
      <c r="AE28">
        <v>2017</v>
      </c>
      <c r="AF28" s="3">
        <v>42860</v>
      </c>
    </row>
    <row r="29" spans="1:32" ht="12.75">
      <c r="A29">
        <v>2017</v>
      </c>
      <c r="B29" t="s">
        <v>106</v>
      </c>
      <c r="C29" t="s">
        <v>7</v>
      </c>
      <c r="D29" t="s">
        <v>111</v>
      </c>
      <c r="E29" t="s">
        <v>234</v>
      </c>
      <c r="F29" t="str">
        <f t="shared" si="0"/>
        <v>Maestra de Ballet</v>
      </c>
      <c r="G29" t="s">
        <v>164</v>
      </c>
      <c r="H29" t="s">
        <v>235</v>
      </c>
      <c r="I29" t="s">
        <v>187</v>
      </c>
      <c r="J29" t="s">
        <v>236</v>
      </c>
      <c r="K29" t="s">
        <v>10</v>
      </c>
      <c r="L29" s="4">
        <f>2638/14*30</f>
        <v>5652.857142857142</v>
      </c>
      <c r="M29" s="4">
        <f>2558.86/14*30</f>
        <v>5483.271428571428</v>
      </c>
      <c r="N29" s="7" t="s">
        <v>74</v>
      </c>
      <c r="O29" s="7" t="s">
        <v>76</v>
      </c>
      <c r="P29" s="7" t="s">
        <v>78</v>
      </c>
      <c r="Q29" s="7" t="s">
        <v>80</v>
      </c>
      <c r="R29" s="7" t="s">
        <v>82</v>
      </c>
      <c r="S29" s="7" t="s">
        <v>84</v>
      </c>
      <c r="T29" s="7" t="s">
        <v>86</v>
      </c>
      <c r="U29" s="7" t="s">
        <v>88</v>
      </c>
      <c r="V29" s="7" t="s">
        <v>90</v>
      </c>
      <c r="W29" s="7" t="s">
        <v>92</v>
      </c>
      <c r="X29" s="7" t="s">
        <v>94</v>
      </c>
      <c r="Y29" s="7" t="s">
        <v>96</v>
      </c>
      <c r="Z29" s="7" t="s">
        <v>98</v>
      </c>
      <c r="AA29" s="7" t="s">
        <v>100</v>
      </c>
      <c r="AB29" s="3">
        <v>42859</v>
      </c>
      <c r="AC29" t="s">
        <v>110</v>
      </c>
      <c r="AE29">
        <v>2017</v>
      </c>
      <c r="AF29" s="3">
        <v>42860</v>
      </c>
    </row>
    <row r="30" spans="1:32" ht="12.75">
      <c r="A30">
        <v>2017</v>
      </c>
      <c r="B30" t="s">
        <v>106</v>
      </c>
      <c r="C30" t="s">
        <v>7</v>
      </c>
      <c r="D30" t="s">
        <v>111</v>
      </c>
      <c r="E30" t="s">
        <v>237</v>
      </c>
      <c r="F30" t="str">
        <f t="shared" si="0"/>
        <v>Tecnico de Teatro</v>
      </c>
      <c r="G30" t="s">
        <v>164</v>
      </c>
      <c r="H30" t="s">
        <v>239</v>
      </c>
      <c r="I30" t="s">
        <v>238</v>
      </c>
      <c r="J30" t="s">
        <v>240</v>
      </c>
      <c r="K30" t="s">
        <v>11</v>
      </c>
      <c r="L30" s="4">
        <f>4396/14*30</f>
        <v>9420</v>
      </c>
      <c r="M30" s="4">
        <f>4264.12/14*30</f>
        <v>9137.4</v>
      </c>
      <c r="N30" s="7" t="s">
        <v>74</v>
      </c>
      <c r="O30" s="7" t="s">
        <v>76</v>
      </c>
      <c r="P30" s="7" t="s">
        <v>78</v>
      </c>
      <c r="Q30" s="7" t="s">
        <v>80</v>
      </c>
      <c r="R30" s="7" t="s">
        <v>82</v>
      </c>
      <c r="S30" s="7" t="s">
        <v>84</v>
      </c>
      <c r="T30" s="7" t="s">
        <v>86</v>
      </c>
      <c r="U30" s="7" t="s">
        <v>88</v>
      </c>
      <c r="V30" s="7" t="s">
        <v>90</v>
      </c>
      <c r="W30" s="7" t="s">
        <v>92</v>
      </c>
      <c r="X30" s="7" t="s">
        <v>94</v>
      </c>
      <c r="Y30" s="7" t="s">
        <v>96</v>
      </c>
      <c r="Z30" s="7" t="s">
        <v>98</v>
      </c>
      <c r="AA30" s="7" t="s">
        <v>100</v>
      </c>
      <c r="AB30" s="3">
        <v>42859</v>
      </c>
      <c r="AC30" t="s">
        <v>110</v>
      </c>
      <c r="AE30">
        <v>2017</v>
      </c>
      <c r="AF30" s="3">
        <v>42860</v>
      </c>
    </row>
    <row r="31" spans="1:32" ht="12.75">
      <c r="A31">
        <v>2017</v>
      </c>
      <c r="B31" t="s">
        <v>106</v>
      </c>
      <c r="C31" t="s">
        <v>7</v>
      </c>
      <c r="D31" t="s">
        <v>111</v>
      </c>
      <c r="E31" t="s">
        <v>241</v>
      </c>
      <c r="F31" t="str">
        <f t="shared" si="0"/>
        <v>Maestro de Guitarra Eléctrica</v>
      </c>
      <c r="G31" t="s">
        <v>164</v>
      </c>
      <c r="H31" t="s">
        <v>242</v>
      </c>
      <c r="I31" t="s">
        <v>243</v>
      </c>
      <c r="J31" t="s">
        <v>244</v>
      </c>
      <c r="K31" t="s">
        <v>11</v>
      </c>
      <c r="L31" s="4">
        <f>880/14*30</f>
        <v>1885.7142857142856</v>
      </c>
      <c r="M31" s="4">
        <f>853.6/14*30</f>
        <v>1829.1428571428573</v>
      </c>
      <c r="N31" s="7" t="s">
        <v>74</v>
      </c>
      <c r="O31" s="7" t="s">
        <v>76</v>
      </c>
      <c r="P31" s="7" t="s">
        <v>78</v>
      </c>
      <c r="Q31" s="7" t="s">
        <v>80</v>
      </c>
      <c r="R31" s="7" t="s">
        <v>82</v>
      </c>
      <c r="S31" s="7" t="s">
        <v>84</v>
      </c>
      <c r="T31" s="7" t="s">
        <v>86</v>
      </c>
      <c r="U31" s="7" t="s">
        <v>88</v>
      </c>
      <c r="V31" s="7" t="s">
        <v>90</v>
      </c>
      <c r="W31" s="7" t="s">
        <v>92</v>
      </c>
      <c r="X31" s="7" t="s">
        <v>94</v>
      </c>
      <c r="Y31" s="7" t="s">
        <v>96</v>
      </c>
      <c r="Z31" s="7" t="s">
        <v>98</v>
      </c>
      <c r="AA31" s="7" t="s">
        <v>100</v>
      </c>
      <c r="AB31" s="3">
        <v>42859</v>
      </c>
      <c r="AC31" t="s">
        <v>110</v>
      </c>
      <c r="AE31">
        <v>2017</v>
      </c>
      <c r="AF31" s="3">
        <v>42860</v>
      </c>
    </row>
    <row r="32" spans="1:32" ht="12.75">
      <c r="A32">
        <v>2017</v>
      </c>
      <c r="B32" t="s">
        <v>106</v>
      </c>
      <c r="C32" t="s">
        <v>7</v>
      </c>
      <c r="D32" t="s">
        <v>111</v>
      </c>
      <c r="E32" t="s">
        <v>181</v>
      </c>
      <c r="F32" t="str">
        <f t="shared" si="0"/>
        <v>Promotor Cultural</v>
      </c>
      <c r="G32" t="s">
        <v>164</v>
      </c>
      <c r="H32" t="s">
        <v>245</v>
      </c>
      <c r="I32" t="s">
        <v>246</v>
      </c>
      <c r="J32" t="s">
        <v>236</v>
      </c>
      <c r="K32" t="s">
        <v>11</v>
      </c>
      <c r="L32" s="4">
        <f>5000.01/14*30</f>
        <v>10714.307142857142</v>
      </c>
      <c r="M32" s="4">
        <f>4850.01/14*30</f>
        <v>10392.878571428573</v>
      </c>
      <c r="N32" s="7" t="s">
        <v>74</v>
      </c>
      <c r="O32" s="7" t="s">
        <v>76</v>
      </c>
      <c r="P32" s="7" t="s">
        <v>78</v>
      </c>
      <c r="Q32" s="7" t="s">
        <v>80</v>
      </c>
      <c r="R32" s="7" t="s">
        <v>82</v>
      </c>
      <c r="S32" s="7" t="s">
        <v>84</v>
      </c>
      <c r="T32" s="7" t="s">
        <v>86</v>
      </c>
      <c r="U32" s="7" t="s">
        <v>88</v>
      </c>
      <c r="V32" s="7" t="s">
        <v>90</v>
      </c>
      <c r="W32" s="7" t="s">
        <v>92</v>
      </c>
      <c r="X32" s="7" t="s">
        <v>94</v>
      </c>
      <c r="Y32" s="7" t="s">
        <v>96</v>
      </c>
      <c r="Z32" s="7" t="s">
        <v>98</v>
      </c>
      <c r="AA32" s="7" t="s">
        <v>100</v>
      </c>
      <c r="AB32" s="3">
        <v>42859</v>
      </c>
      <c r="AC32" t="s">
        <v>110</v>
      </c>
      <c r="AE32">
        <v>2017</v>
      </c>
      <c r="AF32" s="3">
        <v>42860</v>
      </c>
    </row>
    <row r="33" spans="1:32" ht="12.75">
      <c r="A33">
        <v>2017</v>
      </c>
      <c r="B33" t="s">
        <v>106</v>
      </c>
      <c r="C33" t="s">
        <v>7</v>
      </c>
      <c r="D33" t="s">
        <v>111</v>
      </c>
      <c r="E33" t="s">
        <v>248</v>
      </c>
      <c r="F33" t="str">
        <f t="shared" si="0"/>
        <v>Maestro de Violin</v>
      </c>
      <c r="G33" t="s">
        <v>164</v>
      </c>
      <c r="H33" t="s">
        <v>247</v>
      </c>
      <c r="I33" t="s">
        <v>249</v>
      </c>
      <c r="J33" t="s">
        <v>184</v>
      </c>
      <c r="K33" t="s">
        <v>11</v>
      </c>
      <c r="L33" s="4">
        <f>1319.01/14*30</f>
        <v>2826.4500000000003</v>
      </c>
      <c r="M33" s="4">
        <f>1279.44/14*30</f>
        <v>2741.6571428571433</v>
      </c>
      <c r="N33" s="7" t="s">
        <v>74</v>
      </c>
      <c r="O33" s="7" t="s">
        <v>76</v>
      </c>
      <c r="P33" s="7" t="s">
        <v>78</v>
      </c>
      <c r="Q33" s="7" t="s">
        <v>80</v>
      </c>
      <c r="R33" s="7" t="s">
        <v>82</v>
      </c>
      <c r="S33" s="7" t="s">
        <v>84</v>
      </c>
      <c r="T33" s="7" t="s">
        <v>86</v>
      </c>
      <c r="U33" s="7" t="s">
        <v>88</v>
      </c>
      <c r="V33" s="7" t="s">
        <v>90</v>
      </c>
      <c r="W33" s="7" t="s">
        <v>92</v>
      </c>
      <c r="X33" s="7" t="s">
        <v>94</v>
      </c>
      <c r="Y33" s="7" t="s">
        <v>96</v>
      </c>
      <c r="Z33" s="7" t="s">
        <v>98</v>
      </c>
      <c r="AA33" s="7" t="s">
        <v>100</v>
      </c>
      <c r="AB33" s="3">
        <v>42859</v>
      </c>
      <c r="AC33" t="s">
        <v>110</v>
      </c>
      <c r="AE33">
        <v>2017</v>
      </c>
      <c r="AF33" s="3">
        <v>42860</v>
      </c>
    </row>
    <row r="34" spans="1:32" ht="12.75">
      <c r="A34">
        <v>2017</v>
      </c>
      <c r="B34" t="s">
        <v>106</v>
      </c>
      <c r="C34" t="s">
        <v>7</v>
      </c>
      <c r="D34" t="s">
        <v>111</v>
      </c>
      <c r="E34" t="s">
        <v>250</v>
      </c>
      <c r="F34" t="str">
        <f t="shared" si="0"/>
        <v>Encargado de la Escuela de Musica del Noroeste</v>
      </c>
      <c r="G34" t="s">
        <v>164</v>
      </c>
      <c r="H34" t="s">
        <v>251</v>
      </c>
      <c r="I34" t="s">
        <v>252</v>
      </c>
      <c r="J34" t="s">
        <v>253</v>
      </c>
      <c r="K34" t="s">
        <v>11</v>
      </c>
      <c r="L34" s="4">
        <f>5385.33/14*30</f>
        <v>11539.992857142857</v>
      </c>
      <c r="M34" s="4">
        <f>5223.77/14*30</f>
        <v>11193.792857142858</v>
      </c>
      <c r="N34" s="7" t="s">
        <v>74</v>
      </c>
      <c r="O34" s="7" t="s">
        <v>76</v>
      </c>
      <c r="P34" s="7" t="s">
        <v>78</v>
      </c>
      <c r="Q34" s="7" t="s">
        <v>80</v>
      </c>
      <c r="R34" s="7" t="s">
        <v>82</v>
      </c>
      <c r="S34" s="7" t="s">
        <v>84</v>
      </c>
      <c r="T34" s="7" t="s">
        <v>86</v>
      </c>
      <c r="U34" s="7" t="s">
        <v>88</v>
      </c>
      <c r="V34" s="7" t="s">
        <v>90</v>
      </c>
      <c r="W34" s="7" t="s">
        <v>92</v>
      </c>
      <c r="X34" s="7" t="s">
        <v>94</v>
      </c>
      <c r="Y34" s="7" t="s">
        <v>96</v>
      </c>
      <c r="Z34" s="7" t="s">
        <v>98</v>
      </c>
      <c r="AA34" s="7" t="s">
        <v>100</v>
      </c>
      <c r="AB34" s="3">
        <v>42859</v>
      </c>
      <c r="AC34" t="s">
        <v>110</v>
      </c>
      <c r="AE34">
        <v>2017</v>
      </c>
      <c r="AF34" s="3">
        <v>42860</v>
      </c>
    </row>
    <row r="35" spans="1:32" ht="12.75">
      <c r="A35">
        <v>2017</v>
      </c>
      <c r="B35" t="s">
        <v>106</v>
      </c>
      <c r="C35" t="s">
        <v>7</v>
      </c>
      <c r="D35" t="s">
        <v>111</v>
      </c>
      <c r="E35" t="s">
        <v>254</v>
      </c>
      <c r="F35" t="str">
        <f t="shared" si="0"/>
        <v>Maestro de Ingles</v>
      </c>
      <c r="G35" t="s">
        <v>164</v>
      </c>
      <c r="H35" t="s">
        <v>255</v>
      </c>
      <c r="I35" t="s">
        <v>256</v>
      </c>
      <c r="J35" t="s">
        <v>150</v>
      </c>
      <c r="K35" t="s">
        <v>10</v>
      </c>
      <c r="L35" s="4">
        <f>1979/14*30</f>
        <v>4240.714285714286</v>
      </c>
      <c r="M35" s="4">
        <f>1794.63/14*30</f>
        <v>3845.6357142857146</v>
      </c>
      <c r="N35" s="7" t="s">
        <v>74</v>
      </c>
      <c r="O35" s="7" t="s">
        <v>76</v>
      </c>
      <c r="P35" s="7" t="s">
        <v>78</v>
      </c>
      <c r="Q35" s="7" t="s">
        <v>80</v>
      </c>
      <c r="R35" s="7" t="s">
        <v>82</v>
      </c>
      <c r="S35" s="7" t="s">
        <v>84</v>
      </c>
      <c r="T35" s="7" t="s">
        <v>86</v>
      </c>
      <c r="U35" s="7" t="s">
        <v>88</v>
      </c>
      <c r="V35" s="7" t="s">
        <v>90</v>
      </c>
      <c r="W35" s="7" t="s">
        <v>92</v>
      </c>
      <c r="X35" s="7" t="s">
        <v>94</v>
      </c>
      <c r="Y35" s="7" t="s">
        <v>96</v>
      </c>
      <c r="Z35" s="7" t="s">
        <v>98</v>
      </c>
      <c r="AA35" s="7" t="s">
        <v>100</v>
      </c>
      <c r="AB35" s="3">
        <v>42859</v>
      </c>
      <c r="AC35" t="s">
        <v>110</v>
      </c>
      <c r="AE35">
        <v>2017</v>
      </c>
      <c r="AF35" s="3">
        <v>42860</v>
      </c>
    </row>
    <row r="36" spans="1:32" ht="12.75">
      <c r="A36">
        <v>2017</v>
      </c>
      <c r="B36" t="s">
        <v>106</v>
      </c>
      <c r="C36" t="s">
        <v>7</v>
      </c>
      <c r="D36" t="s">
        <v>111</v>
      </c>
      <c r="E36" t="s">
        <v>257</v>
      </c>
      <c r="F36" t="str">
        <f t="shared" si="0"/>
        <v>Maestro de Bateria y Percusiones</v>
      </c>
      <c r="G36" t="s">
        <v>164</v>
      </c>
      <c r="H36" t="s">
        <v>258</v>
      </c>
      <c r="I36" t="s">
        <v>259</v>
      </c>
      <c r="J36" t="s">
        <v>260</v>
      </c>
      <c r="K36" t="s">
        <v>11</v>
      </c>
      <c r="L36" s="4">
        <f>2638/14*30</f>
        <v>5652.857142857142</v>
      </c>
      <c r="M36" s="4">
        <f>2558.86/14*30</f>
        <v>5483.271428571428</v>
      </c>
      <c r="N36" s="7" t="s">
        <v>74</v>
      </c>
      <c r="O36" s="7" t="s">
        <v>76</v>
      </c>
      <c r="P36" s="7" t="s">
        <v>78</v>
      </c>
      <c r="Q36" s="7" t="s">
        <v>80</v>
      </c>
      <c r="R36" s="7" t="s">
        <v>82</v>
      </c>
      <c r="S36" s="7" t="s">
        <v>84</v>
      </c>
      <c r="T36" s="7" t="s">
        <v>86</v>
      </c>
      <c r="U36" s="7" t="s">
        <v>88</v>
      </c>
      <c r="V36" s="7" t="s">
        <v>90</v>
      </c>
      <c r="W36" s="7" t="s">
        <v>92</v>
      </c>
      <c r="X36" s="7" t="s">
        <v>94</v>
      </c>
      <c r="Y36" s="7" t="s">
        <v>96</v>
      </c>
      <c r="Z36" s="7" t="s">
        <v>98</v>
      </c>
      <c r="AA36" s="7" t="s">
        <v>100</v>
      </c>
      <c r="AB36" s="3">
        <v>42859</v>
      </c>
      <c r="AC36" t="s">
        <v>110</v>
      </c>
      <c r="AE36">
        <v>2017</v>
      </c>
      <c r="AF36" s="3">
        <v>42860</v>
      </c>
    </row>
    <row r="37" spans="1:32" ht="12.75">
      <c r="A37">
        <v>2017</v>
      </c>
      <c r="B37" t="s">
        <v>106</v>
      </c>
      <c r="C37" t="s">
        <v>7</v>
      </c>
      <c r="D37" t="s">
        <v>111</v>
      </c>
      <c r="E37" t="s">
        <v>206</v>
      </c>
      <c r="F37" t="str">
        <f t="shared" si="0"/>
        <v>Maestro de Musica</v>
      </c>
      <c r="G37" t="s">
        <v>164</v>
      </c>
      <c r="H37" t="s">
        <v>261</v>
      </c>
      <c r="I37" t="s">
        <v>262</v>
      </c>
      <c r="J37" t="s">
        <v>219</v>
      </c>
      <c r="K37" t="s">
        <v>11</v>
      </c>
      <c r="L37" s="4">
        <f>2245/14*30</f>
        <v>4810.714285714286</v>
      </c>
      <c r="M37" s="4">
        <f>2177.65/14*30</f>
        <v>4666.392857142857</v>
      </c>
      <c r="N37" s="7" t="s">
        <v>74</v>
      </c>
      <c r="O37" s="7" t="s">
        <v>76</v>
      </c>
      <c r="P37" s="7" t="s">
        <v>78</v>
      </c>
      <c r="Q37" s="7" t="s">
        <v>80</v>
      </c>
      <c r="R37" s="7" t="s">
        <v>82</v>
      </c>
      <c r="S37" s="7" t="s">
        <v>84</v>
      </c>
      <c r="T37" s="7" t="s">
        <v>86</v>
      </c>
      <c r="U37" s="7" t="s">
        <v>88</v>
      </c>
      <c r="V37" s="7" t="s">
        <v>90</v>
      </c>
      <c r="W37" s="7" t="s">
        <v>92</v>
      </c>
      <c r="X37" s="7" t="s">
        <v>94</v>
      </c>
      <c r="Y37" s="7" t="s">
        <v>96</v>
      </c>
      <c r="Z37" s="7" t="s">
        <v>98</v>
      </c>
      <c r="AA37" s="7" t="s">
        <v>100</v>
      </c>
      <c r="AB37" s="3">
        <v>42859</v>
      </c>
      <c r="AC37" t="s">
        <v>110</v>
      </c>
      <c r="AE37">
        <v>2017</v>
      </c>
      <c r="AF37" s="3">
        <v>42860</v>
      </c>
    </row>
    <row r="38" spans="1:32" ht="12.75">
      <c r="A38">
        <v>2017</v>
      </c>
      <c r="B38" t="s">
        <v>106</v>
      </c>
      <c r="C38" t="s">
        <v>7</v>
      </c>
      <c r="D38" t="s">
        <v>111</v>
      </c>
      <c r="E38" t="s">
        <v>263</v>
      </c>
      <c r="F38" t="str">
        <f t="shared" si="0"/>
        <v>Auxiliar Administrativo</v>
      </c>
      <c r="G38" t="s">
        <v>164</v>
      </c>
      <c r="H38" t="s">
        <v>264</v>
      </c>
      <c r="I38" t="s">
        <v>265</v>
      </c>
      <c r="J38" t="s">
        <v>145</v>
      </c>
      <c r="K38" t="s">
        <v>10</v>
      </c>
      <c r="L38" s="4">
        <f>4176/14*30</f>
        <v>8948.571428571428</v>
      </c>
      <c r="M38" s="4">
        <f>3155.89/14*30</f>
        <v>6762.621428571428</v>
      </c>
      <c r="N38" s="7" t="s">
        <v>74</v>
      </c>
      <c r="O38" s="7" t="s">
        <v>76</v>
      </c>
      <c r="P38" s="7" t="s">
        <v>78</v>
      </c>
      <c r="Q38" s="7" t="s">
        <v>80</v>
      </c>
      <c r="R38" s="7" t="s">
        <v>82</v>
      </c>
      <c r="S38" s="7" t="s">
        <v>84</v>
      </c>
      <c r="T38" s="7" t="s">
        <v>86</v>
      </c>
      <c r="U38" s="7" t="s">
        <v>88</v>
      </c>
      <c r="V38" s="7" t="s">
        <v>90</v>
      </c>
      <c r="W38" s="7" t="s">
        <v>92</v>
      </c>
      <c r="X38" s="7" t="s">
        <v>94</v>
      </c>
      <c r="Y38" s="7" t="s">
        <v>96</v>
      </c>
      <c r="Z38" s="7" t="s">
        <v>98</v>
      </c>
      <c r="AA38" s="7" t="s">
        <v>100</v>
      </c>
      <c r="AB38" s="3">
        <v>42859</v>
      </c>
      <c r="AC38" t="s">
        <v>110</v>
      </c>
      <c r="AE38">
        <v>2017</v>
      </c>
      <c r="AF38" s="3">
        <v>42860</v>
      </c>
    </row>
    <row r="39" spans="1:32" ht="12.75">
      <c r="A39">
        <v>2017</v>
      </c>
      <c r="B39" t="s">
        <v>106</v>
      </c>
      <c r="C39" t="s">
        <v>7</v>
      </c>
      <c r="D39" t="s">
        <v>111</v>
      </c>
      <c r="E39" t="s">
        <v>199</v>
      </c>
      <c r="F39" t="str">
        <f t="shared" si="0"/>
        <v>Encargada de Area Academica</v>
      </c>
      <c r="G39" t="s">
        <v>164</v>
      </c>
      <c r="H39" t="s">
        <v>266</v>
      </c>
      <c r="I39" t="s">
        <v>267</v>
      </c>
      <c r="J39" t="s">
        <v>268</v>
      </c>
      <c r="K39" t="s">
        <v>10</v>
      </c>
      <c r="L39" s="4">
        <f>6054.86/14*30</f>
        <v>12974.699999999999</v>
      </c>
      <c r="M39" s="4">
        <f>5613.65/14*30</f>
        <v>12029.249999999998</v>
      </c>
      <c r="N39" s="7" t="s">
        <v>74</v>
      </c>
      <c r="O39" s="7" t="s">
        <v>76</v>
      </c>
      <c r="P39" s="7" t="s">
        <v>78</v>
      </c>
      <c r="Q39" s="7" t="s">
        <v>80</v>
      </c>
      <c r="R39" s="7" t="s">
        <v>82</v>
      </c>
      <c r="S39" s="7" t="s">
        <v>84</v>
      </c>
      <c r="T39" s="7" t="s">
        <v>86</v>
      </c>
      <c r="U39" s="7" t="s">
        <v>88</v>
      </c>
      <c r="V39" s="7" t="s">
        <v>90</v>
      </c>
      <c r="W39" s="7" t="s">
        <v>92</v>
      </c>
      <c r="X39" s="7" t="s">
        <v>94</v>
      </c>
      <c r="Y39" s="7" t="s">
        <v>96</v>
      </c>
      <c r="Z39" s="7" t="s">
        <v>98</v>
      </c>
      <c r="AA39" s="7" t="s">
        <v>100</v>
      </c>
      <c r="AB39" s="3">
        <v>42859</v>
      </c>
      <c r="AC39" t="s">
        <v>110</v>
      </c>
      <c r="AE39">
        <v>2017</v>
      </c>
      <c r="AF39" s="3">
        <v>42860</v>
      </c>
    </row>
    <row r="40" spans="1:32" ht="12.75">
      <c r="A40">
        <v>2017</v>
      </c>
      <c r="B40" t="s">
        <v>106</v>
      </c>
      <c r="C40" t="s">
        <v>7</v>
      </c>
      <c r="D40" t="s">
        <v>111</v>
      </c>
      <c r="E40" t="s">
        <v>269</v>
      </c>
      <c r="F40" t="str">
        <f t="shared" si="0"/>
        <v>Maestro de Danza Folclorika</v>
      </c>
      <c r="G40" t="s">
        <v>164</v>
      </c>
      <c r="H40" t="s">
        <v>270</v>
      </c>
      <c r="I40" t="s">
        <v>267</v>
      </c>
      <c r="J40" t="s">
        <v>271</v>
      </c>
      <c r="K40" t="s">
        <v>11</v>
      </c>
      <c r="L40" s="4">
        <f>3078/14*30</f>
        <v>6595.714285714286</v>
      </c>
      <c r="M40" s="4">
        <f>2985.66/14*30</f>
        <v>6397.842857142857</v>
      </c>
      <c r="N40" s="7" t="s">
        <v>74</v>
      </c>
      <c r="O40" s="7" t="s">
        <v>76</v>
      </c>
      <c r="P40" s="7" t="s">
        <v>78</v>
      </c>
      <c r="Q40" s="7" t="s">
        <v>80</v>
      </c>
      <c r="R40" s="7" t="s">
        <v>82</v>
      </c>
      <c r="S40" s="7" t="s">
        <v>84</v>
      </c>
      <c r="T40" s="7" t="s">
        <v>86</v>
      </c>
      <c r="U40" s="7" t="s">
        <v>88</v>
      </c>
      <c r="V40" s="7" t="s">
        <v>90</v>
      </c>
      <c r="W40" s="7" t="s">
        <v>92</v>
      </c>
      <c r="X40" s="7" t="s">
        <v>94</v>
      </c>
      <c r="Y40" s="7" t="s">
        <v>96</v>
      </c>
      <c r="Z40" s="7" t="s">
        <v>98</v>
      </c>
      <c r="AA40" s="7" t="s">
        <v>100</v>
      </c>
      <c r="AB40" s="3">
        <v>42859</v>
      </c>
      <c r="AC40" t="s">
        <v>110</v>
      </c>
      <c r="AE40">
        <v>2017</v>
      </c>
      <c r="AF40" s="3">
        <v>42860</v>
      </c>
    </row>
    <row r="41" spans="1:32" ht="12.75">
      <c r="A41">
        <v>2017</v>
      </c>
      <c r="B41" t="s">
        <v>106</v>
      </c>
      <c r="C41" t="s">
        <v>7</v>
      </c>
      <c r="D41" t="s">
        <v>111</v>
      </c>
      <c r="E41" t="s">
        <v>213</v>
      </c>
      <c r="F41" t="str">
        <f t="shared" si="0"/>
        <v>Maestro de Artes Plasticas</v>
      </c>
      <c r="G41" t="s">
        <v>164</v>
      </c>
      <c r="H41" t="s">
        <v>272</v>
      </c>
      <c r="I41" t="s">
        <v>273</v>
      </c>
      <c r="J41" t="s">
        <v>274</v>
      </c>
      <c r="K41" t="s">
        <v>11</v>
      </c>
      <c r="L41" s="4">
        <f>1979/14*30</f>
        <v>4240.714285714286</v>
      </c>
      <c r="M41" s="4">
        <f>1919.63/14*30</f>
        <v>4113.492857142857</v>
      </c>
      <c r="N41" s="7" t="s">
        <v>74</v>
      </c>
      <c r="O41" s="7" t="s">
        <v>76</v>
      </c>
      <c r="P41" s="7" t="s">
        <v>78</v>
      </c>
      <c r="Q41" s="7" t="s">
        <v>80</v>
      </c>
      <c r="R41" s="7" t="s">
        <v>82</v>
      </c>
      <c r="S41" s="7" t="s">
        <v>84</v>
      </c>
      <c r="T41" s="7" t="s">
        <v>86</v>
      </c>
      <c r="U41" s="7" t="s">
        <v>88</v>
      </c>
      <c r="V41" s="7" t="s">
        <v>90</v>
      </c>
      <c r="W41" s="7" t="s">
        <v>92</v>
      </c>
      <c r="X41" s="7" t="s">
        <v>94</v>
      </c>
      <c r="Y41" s="7" t="s">
        <v>96</v>
      </c>
      <c r="Z41" s="7" t="s">
        <v>98</v>
      </c>
      <c r="AA41" s="7" t="s">
        <v>100</v>
      </c>
      <c r="AB41" s="3">
        <v>42859</v>
      </c>
      <c r="AC41" t="s">
        <v>110</v>
      </c>
      <c r="AE41">
        <v>2017</v>
      </c>
      <c r="AF41" s="3">
        <v>42860</v>
      </c>
    </row>
    <row r="42" spans="1:32" ht="12.75">
      <c r="A42">
        <v>2017</v>
      </c>
      <c r="B42" t="s">
        <v>106</v>
      </c>
      <c r="C42" t="s">
        <v>7</v>
      </c>
      <c r="D42" t="s">
        <v>111</v>
      </c>
      <c r="E42" t="s">
        <v>275</v>
      </c>
      <c r="F42" t="str">
        <f t="shared" si="0"/>
        <v>Oficial de Mantenimiento, Plomeria</v>
      </c>
      <c r="G42" t="s">
        <v>164</v>
      </c>
      <c r="H42" t="s">
        <v>276</v>
      </c>
      <c r="I42" t="s">
        <v>277</v>
      </c>
      <c r="J42" t="s">
        <v>278</v>
      </c>
      <c r="K42" t="s">
        <v>11</v>
      </c>
      <c r="L42" s="4">
        <f>3847/14*30</f>
        <v>8243.571428571428</v>
      </c>
      <c r="M42" s="4">
        <f>3606.59/14*30</f>
        <v>7728.407142857143</v>
      </c>
      <c r="N42" s="7" t="s">
        <v>74</v>
      </c>
      <c r="O42" s="7" t="s">
        <v>76</v>
      </c>
      <c r="P42" s="7" t="s">
        <v>78</v>
      </c>
      <c r="Q42" s="7" t="s">
        <v>80</v>
      </c>
      <c r="R42" s="7" t="s">
        <v>82</v>
      </c>
      <c r="S42" s="7" t="s">
        <v>84</v>
      </c>
      <c r="T42" s="7" t="s">
        <v>86</v>
      </c>
      <c r="U42" s="7" t="s">
        <v>88</v>
      </c>
      <c r="V42" s="7" t="s">
        <v>90</v>
      </c>
      <c r="W42" s="7" t="s">
        <v>92</v>
      </c>
      <c r="X42" s="7" t="s">
        <v>94</v>
      </c>
      <c r="Y42" s="7" t="s">
        <v>96</v>
      </c>
      <c r="Z42" s="7" t="s">
        <v>98</v>
      </c>
      <c r="AA42" s="7" t="s">
        <v>100</v>
      </c>
      <c r="AB42" s="3">
        <v>42859</v>
      </c>
      <c r="AC42" t="s">
        <v>110</v>
      </c>
      <c r="AE42">
        <v>2017</v>
      </c>
      <c r="AF42" s="3">
        <v>42860</v>
      </c>
    </row>
    <row r="43" spans="1:32" ht="12.75">
      <c r="A43">
        <v>2017</v>
      </c>
      <c r="B43" t="s">
        <v>106</v>
      </c>
      <c r="C43" t="s">
        <v>7</v>
      </c>
      <c r="D43" t="s">
        <v>111</v>
      </c>
      <c r="E43" t="s">
        <v>139</v>
      </c>
      <c r="F43" t="s">
        <v>139</v>
      </c>
      <c r="G43" t="s">
        <v>163</v>
      </c>
      <c r="H43" t="s">
        <v>144</v>
      </c>
      <c r="I43" t="s">
        <v>145</v>
      </c>
      <c r="J43" t="s">
        <v>146</v>
      </c>
      <c r="K43" t="s">
        <v>10</v>
      </c>
      <c r="L43" s="4">
        <f>11134.22/14*30</f>
        <v>23859.042857142857</v>
      </c>
      <c r="M43" s="4">
        <f>10660.3/14*30</f>
        <v>22843.499999999996</v>
      </c>
      <c r="N43" s="7" t="s">
        <v>74</v>
      </c>
      <c r="O43" s="7" t="s">
        <v>76</v>
      </c>
      <c r="P43" s="7" t="s">
        <v>78</v>
      </c>
      <c r="Q43" s="7" t="s">
        <v>80</v>
      </c>
      <c r="R43" s="7" t="s">
        <v>82</v>
      </c>
      <c r="S43" s="7" t="s">
        <v>84</v>
      </c>
      <c r="T43" s="7" t="s">
        <v>86</v>
      </c>
      <c r="U43" s="7" t="s">
        <v>88</v>
      </c>
      <c r="V43" s="7" t="s">
        <v>90</v>
      </c>
      <c r="W43" s="7" t="s">
        <v>92</v>
      </c>
      <c r="X43" s="7" t="s">
        <v>94</v>
      </c>
      <c r="Y43" s="7" t="s">
        <v>96</v>
      </c>
      <c r="Z43" s="7" t="s">
        <v>98</v>
      </c>
      <c r="AA43" s="7" t="s">
        <v>100</v>
      </c>
      <c r="AB43" s="3">
        <v>42859</v>
      </c>
      <c r="AC43" t="s">
        <v>110</v>
      </c>
      <c r="AE43">
        <v>2017</v>
      </c>
      <c r="AF43" s="3">
        <v>42860</v>
      </c>
    </row>
    <row r="44" spans="1:32" ht="12.75">
      <c r="A44">
        <v>2017</v>
      </c>
      <c r="B44" t="s">
        <v>106</v>
      </c>
      <c r="C44" t="s">
        <v>7</v>
      </c>
      <c r="D44" t="s">
        <v>111</v>
      </c>
      <c r="E44" t="s">
        <v>147</v>
      </c>
      <c r="F44" t="s">
        <v>147</v>
      </c>
      <c r="G44" t="s">
        <v>162</v>
      </c>
      <c r="H44" t="s">
        <v>148</v>
      </c>
      <c r="I44" t="s">
        <v>149</v>
      </c>
      <c r="J44" t="s">
        <v>150</v>
      </c>
      <c r="K44" t="s">
        <v>11</v>
      </c>
      <c r="L44" s="4">
        <f>11134.22/14*30</f>
        <v>23859.042857142857</v>
      </c>
      <c r="M44" s="4">
        <f>10660.3/14*30</f>
        <v>22843.499999999996</v>
      </c>
      <c r="N44" s="7" t="s">
        <v>74</v>
      </c>
      <c r="O44" s="7" t="s">
        <v>76</v>
      </c>
      <c r="P44" s="7" t="s">
        <v>78</v>
      </c>
      <c r="Q44" s="7" t="s">
        <v>80</v>
      </c>
      <c r="R44" s="7" t="s">
        <v>82</v>
      </c>
      <c r="S44" s="7" t="s">
        <v>84</v>
      </c>
      <c r="T44" s="7" t="s">
        <v>86</v>
      </c>
      <c r="U44" s="7" t="s">
        <v>88</v>
      </c>
      <c r="V44" s="7" t="s">
        <v>90</v>
      </c>
      <c r="W44" s="7" t="s">
        <v>92</v>
      </c>
      <c r="X44" s="7" t="s">
        <v>94</v>
      </c>
      <c r="Y44" s="7" t="s">
        <v>96</v>
      </c>
      <c r="Z44" s="7" t="s">
        <v>98</v>
      </c>
      <c r="AA44" s="7" t="s">
        <v>100</v>
      </c>
      <c r="AB44" s="3">
        <v>42859</v>
      </c>
      <c r="AC44" t="s">
        <v>110</v>
      </c>
      <c r="AE44">
        <v>2017</v>
      </c>
      <c r="AF44" s="3">
        <v>42860</v>
      </c>
    </row>
    <row r="45" spans="1:32" ht="12.75">
      <c r="A45">
        <v>2017</v>
      </c>
      <c r="B45" t="s">
        <v>106</v>
      </c>
      <c r="C45" t="s">
        <v>7</v>
      </c>
      <c r="D45" t="s">
        <v>111</v>
      </c>
      <c r="E45" t="s">
        <v>151</v>
      </c>
      <c r="F45" t="s">
        <v>151</v>
      </c>
      <c r="G45" t="s">
        <v>161</v>
      </c>
      <c r="H45" t="s">
        <v>152</v>
      </c>
      <c r="I45" t="s">
        <v>153</v>
      </c>
      <c r="J45" t="s">
        <v>116</v>
      </c>
      <c r="K45" t="s">
        <v>11</v>
      </c>
      <c r="L45" s="4">
        <f>11134.22/14*30</f>
        <v>23859.042857142857</v>
      </c>
      <c r="M45" s="4">
        <f>10660.3/14*30</f>
        <v>22843.499999999996</v>
      </c>
      <c r="N45" s="7" t="s">
        <v>74</v>
      </c>
      <c r="O45" s="7" t="s">
        <v>76</v>
      </c>
      <c r="P45" s="7" t="s">
        <v>78</v>
      </c>
      <c r="Q45" s="7" t="s">
        <v>80</v>
      </c>
      <c r="R45" s="7" t="s">
        <v>82</v>
      </c>
      <c r="S45" s="7" t="s">
        <v>84</v>
      </c>
      <c r="T45" s="7" t="s">
        <v>86</v>
      </c>
      <c r="U45" s="7" t="s">
        <v>88</v>
      </c>
      <c r="V45" s="7" t="s">
        <v>90</v>
      </c>
      <c r="W45" s="7" t="s">
        <v>92</v>
      </c>
      <c r="X45" s="7" t="s">
        <v>94</v>
      </c>
      <c r="Y45" s="7" t="s">
        <v>96</v>
      </c>
      <c r="Z45" s="7" t="s">
        <v>98</v>
      </c>
      <c r="AA45" s="7" t="s">
        <v>100</v>
      </c>
      <c r="AB45" s="3">
        <v>42859</v>
      </c>
      <c r="AC45" t="s">
        <v>110</v>
      </c>
      <c r="AE45">
        <v>2017</v>
      </c>
      <c r="AF45" s="3">
        <v>42860</v>
      </c>
    </row>
    <row r="46" spans="1:32" ht="12.75">
      <c r="A46">
        <v>2017</v>
      </c>
      <c r="B46" t="s">
        <v>106</v>
      </c>
      <c r="C46" t="s">
        <v>7</v>
      </c>
      <c r="D46" t="s">
        <v>111</v>
      </c>
      <c r="E46" t="s">
        <v>199</v>
      </c>
      <c r="F46" t="s">
        <v>199</v>
      </c>
      <c r="G46" t="s">
        <v>161</v>
      </c>
      <c r="H46" t="s">
        <v>200</v>
      </c>
      <c r="I46" t="s">
        <v>201</v>
      </c>
      <c r="J46" t="s">
        <v>202</v>
      </c>
      <c r="K46" t="s">
        <v>10</v>
      </c>
      <c r="L46" s="4">
        <f>6054.86/14*30</f>
        <v>12974.699999999999</v>
      </c>
      <c r="M46" s="4">
        <f>5863.65/14*30</f>
        <v>12564.964285714286</v>
      </c>
      <c r="N46" s="7" t="s">
        <v>74</v>
      </c>
      <c r="O46" s="7" t="s">
        <v>76</v>
      </c>
      <c r="P46" s="7" t="s">
        <v>78</v>
      </c>
      <c r="Q46" s="7" t="s">
        <v>80</v>
      </c>
      <c r="R46" s="7" t="s">
        <v>82</v>
      </c>
      <c r="S46" s="7" t="s">
        <v>84</v>
      </c>
      <c r="T46" s="7" t="s">
        <v>86</v>
      </c>
      <c r="U46" s="7" t="s">
        <v>88</v>
      </c>
      <c r="V46" s="7" t="s">
        <v>90</v>
      </c>
      <c r="W46" s="7" t="s">
        <v>92</v>
      </c>
      <c r="X46" s="7" t="s">
        <v>94</v>
      </c>
      <c r="Y46" s="7" t="s">
        <v>96</v>
      </c>
      <c r="Z46" s="7" t="s">
        <v>98</v>
      </c>
      <c r="AA46" s="7" t="s">
        <v>100</v>
      </c>
      <c r="AB46" s="3">
        <v>42859</v>
      </c>
      <c r="AC46" t="s">
        <v>110</v>
      </c>
      <c r="AE46">
        <v>2017</v>
      </c>
      <c r="AF46" s="3">
        <v>42860</v>
      </c>
    </row>
    <row r="47" spans="1:32" ht="12.75">
      <c r="A47">
        <v>2017</v>
      </c>
      <c r="B47" t="s">
        <v>106</v>
      </c>
      <c r="C47" t="s">
        <v>7</v>
      </c>
      <c r="D47" t="s">
        <v>111</v>
      </c>
      <c r="E47" t="s">
        <v>181</v>
      </c>
      <c r="F47" t="str">
        <f>E47</f>
        <v>Promotor Cultural</v>
      </c>
      <c r="G47" t="s">
        <v>161</v>
      </c>
      <c r="H47" t="s">
        <v>203</v>
      </c>
      <c r="I47" t="s">
        <v>204</v>
      </c>
      <c r="J47" t="s">
        <v>205</v>
      </c>
      <c r="K47" t="s">
        <v>10</v>
      </c>
      <c r="L47" s="4">
        <f>4396/14*30</f>
        <v>9420</v>
      </c>
      <c r="M47" s="4">
        <f>4264.12/14*30</f>
        <v>9137.4</v>
      </c>
      <c r="N47" s="7" t="s">
        <v>74</v>
      </c>
      <c r="O47" s="7" t="s">
        <v>76</v>
      </c>
      <c r="P47" s="7" t="s">
        <v>78</v>
      </c>
      <c r="Q47" s="7" t="s">
        <v>80</v>
      </c>
      <c r="R47" s="7" t="s">
        <v>82</v>
      </c>
      <c r="S47" s="7" t="s">
        <v>84</v>
      </c>
      <c r="T47" s="7" t="s">
        <v>86</v>
      </c>
      <c r="U47" s="7" t="s">
        <v>88</v>
      </c>
      <c r="V47" s="7" t="s">
        <v>90</v>
      </c>
      <c r="W47" s="7" t="s">
        <v>92</v>
      </c>
      <c r="X47" s="7" t="s">
        <v>94</v>
      </c>
      <c r="Y47" s="7" t="s">
        <v>96</v>
      </c>
      <c r="Z47" s="7" t="s">
        <v>98</v>
      </c>
      <c r="AA47" s="7" t="s">
        <v>100</v>
      </c>
      <c r="AB47" s="3">
        <v>42859</v>
      </c>
      <c r="AC47" t="s">
        <v>110</v>
      </c>
      <c r="AE47">
        <v>2017</v>
      </c>
      <c r="AF47" s="3">
        <v>42860</v>
      </c>
    </row>
    <row r="48" spans="1:32" ht="12.75">
      <c r="A48">
        <v>2017</v>
      </c>
      <c r="B48" t="s">
        <v>106</v>
      </c>
      <c r="C48" t="s">
        <v>7</v>
      </c>
      <c r="D48" t="s">
        <v>111</v>
      </c>
      <c r="E48" t="s">
        <v>154</v>
      </c>
      <c r="F48" t="s">
        <v>154</v>
      </c>
      <c r="G48" t="s">
        <v>160</v>
      </c>
      <c r="H48" t="s">
        <v>155</v>
      </c>
      <c r="I48" t="s">
        <v>156</v>
      </c>
      <c r="J48" t="s">
        <v>157</v>
      </c>
      <c r="K48" t="s">
        <v>11</v>
      </c>
      <c r="L48" s="4">
        <f>11134.22/14*30</f>
        <v>23859.042857142857</v>
      </c>
      <c r="M48" s="4">
        <f>10660.3/14*30</f>
        <v>22843.499999999996</v>
      </c>
      <c r="N48" s="7" t="s">
        <v>74</v>
      </c>
      <c r="O48" s="7" t="s">
        <v>76</v>
      </c>
      <c r="P48" s="7" t="s">
        <v>78</v>
      </c>
      <c r="Q48" s="7" t="s">
        <v>80</v>
      </c>
      <c r="R48" s="7" t="s">
        <v>82</v>
      </c>
      <c r="S48" s="7" t="s">
        <v>84</v>
      </c>
      <c r="T48" s="7" t="s">
        <v>86</v>
      </c>
      <c r="U48" s="7" t="s">
        <v>88</v>
      </c>
      <c r="V48" s="7" t="s">
        <v>90</v>
      </c>
      <c r="W48" s="7" t="s">
        <v>92</v>
      </c>
      <c r="X48" s="7" t="s">
        <v>94</v>
      </c>
      <c r="Y48" s="7" t="s">
        <v>96</v>
      </c>
      <c r="Z48" s="7" t="s">
        <v>98</v>
      </c>
      <c r="AA48" s="7" t="s">
        <v>100</v>
      </c>
      <c r="AB48" s="3">
        <v>42859</v>
      </c>
      <c r="AC48" t="s">
        <v>110</v>
      </c>
      <c r="AE48">
        <v>2017</v>
      </c>
      <c r="AF48" s="3">
        <v>42860</v>
      </c>
    </row>
    <row r="49" spans="1:32" ht="12.75">
      <c r="A49">
        <v>2017</v>
      </c>
      <c r="B49" t="s">
        <v>106</v>
      </c>
      <c r="C49" t="s">
        <v>7</v>
      </c>
      <c r="D49" t="s">
        <v>111</v>
      </c>
      <c r="E49" t="s">
        <v>195</v>
      </c>
      <c r="F49" t="str">
        <f>E49</f>
        <v>Encargado de Acervo Documental</v>
      </c>
      <c r="G49" t="s">
        <v>160</v>
      </c>
      <c r="H49" t="s">
        <v>196</v>
      </c>
      <c r="I49" t="s">
        <v>197</v>
      </c>
      <c r="J49" t="s">
        <v>198</v>
      </c>
      <c r="K49" t="s">
        <v>11</v>
      </c>
      <c r="L49" s="4">
        <v>14184.235714285716</v>
      </c>
      <c r="M49" s="4">
        <v>13708.17857142857</v>
      </c>
      <c r="N49" s="7" t="s">
        <v>74</v>
      </c>
      <c r="O49" s="7" t="s">
        <v>76</v>
      </c>
      <c r="P49" s="7" t="s">
        <v>78</v>
      </c>
      <c r="Q49" s="7" t="s">
        <v>80</v>
      </c>
      <c r="R49" s="7" t="s">
        <v>82</v>
      </c>
      <c r="S49" s="7" t="s">
        <v>84</v>
      </c>
      <c r="T49" s="7" t="s">
        <v>86</v>
      </c>
      <c r="U49" s="7" t="s">
        <v>88</v>
      </c>
      <c r="V49" s="7" t="s">
        <v>90</v>
      </c>
      <c r="W49" s="7" t="s">
        <v>92</v>
      </c>
      <c r="X49" s="7" t="s">
        <v>94</v>
      </c>
      <c r="Y49" s="7" t="s">
        <v>96</v>
      </c>
      <c r="Z49" s="7" t="s">
        <v>98</v>
      </c>
      <c r="AA49" s="7" t="s">
        <v>100</v>
      </c>
      <c r="AB49" s="3">
        <v>42859</v>
      </c>
      <c r="AC49" t="s">
        <v>110</v>
      </c>
      <c r="AE49">
        <v>2017</v>
      </c>
      <c r="AF49" s="3">
        <v>42860</v>
      </c>
    </row>
    <row r="50" spans="1:32" ht="12.75">
      <c r="A50">
        <v>2017</v>
      </c>
      <c r="B50" t="s">
        <v>106</v>
      </c>
      <c r="C50" t="s">
        <v>7</v>
      </c>
      <c r="D50" t="s">
        <v>111</v>
      </c>
      <c r="E50" t="s">
        <v>158</v>
      </c>
      <c r="F50" t="s">
        <v>158</v>
      </c>
      <c r="G50" t="s">
        <v>159</v>
      </c>
      <c r="H50" t="s">
        <v>169</v>
      </c>
      <c r="I50" t="s">
        <v>170</v>
      </c>
      <c r="J50" t="s">
        <v>171</v>
      </c>
      <c r="K50" t="s">
        <v>10</v>
      </c>
      <c r="L50" s="4">
        <f>11134.22/14*30</f>
        <v>23859.042857142857</v>
      </c>
      <c r="M50" s="4">
        <f>10660.3/14*30</f>
        <v>22843.499999999996</v>
      </c>
      <c r="N50" s="7" t="s">
        <v>74</v>
      </c>
      <c r="O50" s="7" t="s">
        <v>76</v>
      </c>
      <c r="P50" s="7" t="s">
        <v>78</v>
      </c>
      <c r="Q50" s="7" t="s">
        <v>80</v>
      </c>
      <c r="R50" s="7" t="s">
        <v>82</v>
      </c>
      <c r="S50" s="7" t="s">
        <v>84</v>
      </c>
      <c r="T50" s="7" t="s">
        <v>86</v>
      </c>
      <c r="U50" s="7" t="s">
        <v>88</v>
      </c>
      <c r="V50" s="7" t="s">
        <v>90</v>
      </c>
      <c r="W50" s="7" t="s">
        <v>92</v>
      </c>
      <c r="X50" s="7" t="s">
        <v>94</v>
      </c>
      <c r="Y50" s="7" t="s">
        <v>96</v>
      </c>
      <c r="Z50" s="7" t="s">
        <v>98</v>
      </c>
      <c r="AA50" s="7" t="s">
        <v>100</v>
      </c>
      <c r="AB50" s="3">
        <v>42859</v>
      </c>
      <c r="AC50" t="s">
        <v>110</v>
      </c>
      <c r="AE50">
        <v>2017</v>
      </c>
      <c r="AF50" s="3">
        <v>42860</v>
      </c>
    </row>
    <row r="51" spans="1:32" ht="12.75">
      <c r="A51">
        <v>2017</v>
      </c>
      <c r="B51" t="s">
        <v>106</v>
      </c>
      <c r="C51" t="s">
        <v>7</v>
      </c>
      <c r="D51" t="s">
        <v>111</v>
      </c>
      <c r="E51" t="s">
        <v>185</v>
      </c>
      <c r="F51" t="s">
        <v>185</v>
      </c>
      <c r="G51" t="s">
        <v>159</v>
      </c>
      <c r="H51" t="s">
        <v>186</v>
      </c>
      <c r="I51" t="s">
        <v>187</v>
      </c>
      <c r="J51" t="s">
        <v>188</v>
      </c>
      <c r="K51" t="s">
        <v>11</v>
      </c>
      <c r="L51" s="4">
        <v>11775</v>
      </c>
      <c r="M51" s="4">
        <v>11421.749999999998</v>
      </c>
      <c r="N51" s="7" t="s">
        <v>74</v>
      </c>
      <c r="O51" s="7" t="s">
        <v>76</v>
      </c>
      <c r="P51" s="7" t="s">
        <v>78</v>
      </c>
      <c r="Q51" s="7" t="s">
        <v>80</v>
      </c>
      <c r="R51" s="7" t="s">
        <v>82</v>
      </c>
      <c r="S51" s="7" t="s">
        <v>84</v>
      </c>
      <c r="T51" s="7" t="s">
        <v>86</v>
      </c>
      <c r="U51" s="7" t="s">
        <v>88</v>
      </c>
      <c r="V51" s="7" t="s">
        <v>90</v>
      </c>
      <c r="W51" s="7" t="s">
        <v>92</v>
      </c>
      <c r="X51" s="7" t="s">
        <v>94</v>
      </c>
      <c r="Y51" s="7" t="s">
        <v>96</v>
      </c>
      <c r="Z51" s="7" t="s">
        <v>98</v>
      </c>
      <c r="AA51" s="7" t="s">
        <v>100</v>
      </c>
      <c r="AB51" s="3">
        <v>42859</v>
      </c>
      <c r="AC51" t="s">
        <v>110</v>
      </c>
      <c r="AE51">
        <v>2017</v>
      </c>
      <c r="AF51" s="3">
        <v>42860</v>
      </c>
    </row>
    <row r="52" spans="1:32" ht="12.75">
      <c r="A52">
        <v>2017</v>
      </c>
      <c r="B52" t="s">
        <v>106</v>
      </c>
      <c r="C52" t="s">
        <v>7</v>
      </c>
      <c r="D52" t="s">
        <v>111</v>
      </c>
      <c r="E52" t="s">
        <v>173</v>
      </c>
      <c r="F52" t="s">
        <v>173</v>
      </c>
      <c r="G52" t="s">
        <v>174</v>
      </c>
      <c r="H52" t="s">
        <v>175</v>
      </c>
      <c r="I52" t="s">
        <v>176</v>
      </c>
      <c r="J52" t="s">
        <v>177</v>
      </c>
      <c r="K52" t="s">
        <v>10</v>
      </c>
      <c r="L52" s="4">
        <f>11134.22/14*30</f>
        <v>23859.042857142857</v>
      </c>
      <c r="M52" s="4">
        <f>10660.3/14*30</f>
        <v>22843.499999999996</v>
      </c>
      <c r="N52" s="7" t="s">
        <v>74</v>
      </c>
      <c r="O52" s="7" t="s">
        <v>76</v>
      </c>
      <c r="P52" s="7" t="s">
        <v>78</v>
      </c>
      <c r="Q52" s="7" t="s">
        <v>80</v>
      </c>
      <c r="R52" s="7" t="s">
        <v>82</v>
      </c>
      <c r="S52" s="7" t="s">
        <v>84</v>
      </c>
      <c r="T52" s="7" t="s">
        <v>86</v>
      </c>
      <c r="U52" s="7" t="s">
        <v>88</v>
      </c>
      <c r="V52" s="7" t="s">
        <v>90</v>
      </c>
      <c r="W52" s="7" t="s">
        <v>92</v>
      </c>
      <c r="X52" s="7" t="s">
        <v>94</v>
      </c>
      <c r="Y52" s="7" t="s">
        <v>96</v>
      </c>
      <c r="Z52" s="7" t="s">
        <v>98</v>
      </c>
      <c r="AA52" s="7" t="s">
        <v>100</v>
      </c>
      <c r="AB52" s="3">
        <v>42859</v>
      </c>
      <c r="AC52" t="s">
        <v>110</v>
      </c>
      <c r="AE52">
        <v>2017</v>
      </c>
      <c r="AF52" s="3">
        <v>42860</v>
      </c>
    </row>
    <row r="53" spans="1:32" ht="12.75">
      <c r="A53">
        <v>2017</v>
      </c>
      <c r="B53" t="s">
        <v>106</v>
      </c>
      <c r="C53" t="s">
        <v>7</v>
      </c>
      <c r="D53" t="s">
        <v>111</v>
      </c>
      <c r="E53" t="s">
        <v>181</v>
      </c>
      <c r="F53" t="s">
        <v>181</v>
      </c>
      <c r="G53" t="s">
        <v>174</v>
      </c>
      <c r="H53" t="s">
        <v>182</v>
      </c>
      <c r="I53" t="s">
        <v>184</v>
      </c>
      <c r="J53" t="s">
        <v>183</v>
      </c>
      <c r="K53" t="s">
        <v>11</v>
      </c>
      <c r="L53" s="4">
        <f>4946/14*30</f>
        <v>10598.571428571428</v>
      </c>
      <c r="M53" s="4">
        <f>4797.62/14*30</f>
        <v>10280.614285714286</v>
      </c>
      <c r="N53" s="7" t="s">
        <v>74</v>
      </c>
      <c r="O53" s="7" t="s">
        <v>76</v>
      </c>
      <c r="P53" s="7" t="s">
        <v>78</v>
      </c>
      <c r="Q53" s="7" t="s">
        <v>80</v>
      </c>
      <c r="R53" s="7" t="s">
        <v>82</v>
      </c>
      <c r="S53" s="7" t="s">
        <v>84</v>
      </c>
      <c r="T53" s="7" t="s">
        <v>86</v>
      </c>
      <c r="U53" s="7" t="s">
        <v>88</v>
      </c>
      <c r="V53" s="7" t="s">
        <v>90</v>
      </c>
      <c r="W53" s="7" t="s">
        <v>92</v>
      </c>
      <c r="X53" s="7" t="s">
        <v>94</v>
      </c>
      <c r="Y53" s="7" t="s">
        <v>96</v>
      </c>
      <c r="Z53" s="7" t="s">
        <v>98</v>
      </c>
      <c r="AA53" s="7" t="s">
        <v>100</v>
      </c>
      <c r="AB53" s="3">
        <v>42859</v>
      </c>
      <c r="AC53" t="s">
        <v>110</v>
      </c>
      <c r="AE53">
        <v>2017</v>
      </c>
      <c r="AF53" s="3">
        <v>42860</v>
      </c>
    </row>
    <row r="54" spans="1:32" ht="12.75">
      <c r="A54">
        <v>2017</v>
      </c>
      <c r="B54" t="s">
        <v>106</v>
      </c>
      <c r="C54" t="s">
        <v>7</v>
      </c>
      <c r="D54" t="s">
        <v>111</v>
      </c>
      <c r="E54" t="s">
        <v>181</v>
      </c>
      <c r="F54" t="s">
        <v>181</v>
      </c>
      <c r="G54" t="s">
        <v>189</v>
      </c>
      <c r="H54" t="s">
        <v>190</v>
      </c>
      <c r="I54" t="s">
        <v>132</v>
      </c>
      <c r="J54" t="s">
        <v>191</v>
      </c>
      <c r="K54" t="s">
        <v>11</v>
      </c>
      <c r="L54" s="4">
        <v>10714.307142857142</v>
      </c>
      <c r="M54" s="4">
        <v>10392.878571428573</v>
      </c>
      <c r="N54" s="7" t="s">
        <v>74</v>
      </c>
      <c r="O54" s="7" t="s">
        <v>76</v>
      </c>
      <c r="P54" s="7" t="s">
        <v>78</v>
      </c>
      <c r="Q54" s="7" t="s">
        <v>80</v>
      </c>
      <c r="R54" s="7" t="s">
        <v>82</v>
      </c>
      <c r="S54" s="7" t="s">
        <v>84</v>
      </c>
      <c r="T54" s="7" t="s">
        <v>86</v>
      </c>
      <c r="U54" s="7" t="s">
        <v>88</v>
      </c>
      <c r="V54" s="7" t="s">
        <v>90</v>
      </c>
      <c r="W54" s="7" t="s">
        <v>92</v>
      </c>
      <c r="X54" s="7" t="s">
        <v>94</v>
      </c>
      <c r="Y54" s="7" t="s">
        <v>96</v>
      </c>
      <c r="Z54" s="7" t="s">
        <v>98</v>
      </c>
      <c r="AA54" s="7" t="s">
        <v>100</v>
      </c>
      <c r="AB54" s="3">
        <v>42859</v>
      </c>
      <c r="AC54" t="s">
        <v>110</v>
      </c>
      <c r="AE54">
        <v>2017</v>
      </c>
      <c r="AF54" s="3">
        <v>42860</v>
      </c>
    </row>
    <row r="55" spans="1:32" ht="12.75">
      <c r="A55">
        <v>2017</v>
      </c>
      <c r="B55" t="s">
        <v>106</v>
      </c>
      <c r="C55" t="s">
        <v>7</v>
      </c>
      <c r="D55" t="s">
        <v>111</v>
      </c>
      <c r="E55" t="s">
        <v>181</v>
      </c>
      <c r="F55" t="s">
        <v>181</v>
      </c>
      <c r="G55" t="s">
        <v>189</v>
      </c>
      <c r="H55" t="s">
        <v>192</v>
      </c>
      <c r="I55" t="s">
        <v>193</v>
      </c>
      <c r="J55" t="s">
        <v>194</v>
      </c>
      <c r="K55" t="s">
        <v>11</v>
      </c>
      <c r="L55" s="4">
        <f>4946/14*30</f>
        <v>10598.571428571428</v>
      </c>
      <c r="M55" s="4">
        <f>4797.62/14*30</f>
        <v>10280.614285714286</v>
      </c>
      <c r="N55" s="7" t="s">
        <v>74</v>
      </c>
      <c r="O55" s="7" t="s">
        <v>76</v>
      </c>
      <c r="P55" s="7" t="s">
        <v>78</v>
      </c>
      <c r="Q55" s="7" t="s">
        <v>80</v>
      </c>
      <c r="R55" s="7" t="s">
        <v>82</v>
      </c>
      <c r="S55" s="7" t="s">
        <v>84</v>
      </c>
      <c r="T55" s="7" t="s">
        <v>86</v>
      </c>
      <c r="U55" s="7" t="s">
        <v>88</v>
      </c>
      <c r="V55" s="7" t="s">
        <v>90</v>
      </c>
      <c r="W55" s="7" t="s">
        <v>92</v>
      </c>
      <c r="X55" s="7" t="s">
        <v>94</v>
      </c>
      <c r="Y55" s="7" t="s">
        <v>96</v>
      </c>
      <c r="Z55" s="7" t="s">
        <v>98</v>
      </c>
      <c r="AA55" s="7" t="s">
        <v>100</v>
      </c>
      <c r="AB55" s="3">
        <v>42859</v>
      </c>
      <c r="AC55" t="s">
        <v>110</v>
      </c>
      <c r="AE55">
        <v>2017</v>
      </c>
      <c r="AF55" s="3">
        <v>42860</v>
      </c>
    </row>
    <row r="56" spans="1:32" ht="12.75">
      <c r="A56">
        <v>2017</v>
      </c>
      <c r="B56" t="s">
        <v>106</v>
      </c>
      <c r="C56" t="s">
        <v>7</v>
      </c>
      <c r="D56" t="s">
        <v>111</v>
      </c>
      <c r="E56" t="s">
        <v>263</v>
      </c>
      <c r="F56" t="str">
        <f aca="true" t="shared" si="1" ref="F56:F61">E56</f>
        <v>Auxiliar Administrativo</v>
      </c>
      <c r="G56" t="s">
        <v>288</v>
      </c>
      <c r="H56" t="s">
        <v>289</v>
      </c>
      <c r="I56" t="s">
        <v>290</v>
      </c>
      <c r="J56" t="s">
        <v>291</v>
      </c>
      <c r="K56" t="s">
        <v>10</v>
      </c>
      <c r="L56" s="4">
        <f>2396.04/14*30</f>
        <v>5134.371428571429</v>
      </c>
      <c r="M56" s="4">
        <f>2324.16/14*30</f>
        <v>4980.342857142857</v>
      </c>
      <c r="N56" s="7" t="s">
        <v>74</v>
      </c>
      <c r="O56" s="7" t="s">
        <v>76</v>
      </c>
      <c r="P56" s="7" t="s">
        <v>78</v>
      </c>
      <c r="Q56" s="7" t="s">
        <v>80</v>
      </c>
      <c r="R56" s="7" t="s">
        <v>82</v>
      </c>
      <c r="S56" s="7" t="s">
        <v>84</v>
      </c>
      <c r="T56" s="7" t="s">
        <v>86</v>
      </c>
      <c r="U56" s="7" t="s">
        <v>88</v>
      </c>
      <c r="V56" s="7" t="s">
        <v>90</v>
      </c>
      <c r="W56" s="7" t="s">
        <v>92</v>
      </c>
      <c r="X56" s="7" t="s">
        <v>94</v>
      </c>
      <c r="Y56" s="7" t="s">
        <v>96</v>
      </c>
      <c r="Z56" s="7" t="s">
        <v>98</v>
      </c>
      <c r="AA56" s="7" t="s">
        <v>100</v>
      </c>
      <c r="AB56" s="3">
        <v>42859</v>
      </c>
      <c r="AC56" t="s">
        <v>110</v>
      </c>
      <c r="AE56">
        <v>2017</v>
      </c>
      <c r="AF56" s="3">
        <v>42860</v>
      </c>
    </row>
    <row r="57" spans="1:32" ht="12.75">
      <c r="A57">
        <v>2017</v>
      </c>
      <c r="B57" t="s">
        <v>106</v>
      </c>
      <c r="C57" t="s">
        <v>7</v>
      </c>
      <c r="D57" t="s">
        <v>111</v>
      </c>
      <c r="E57" t="s">
        <v>292</v>
      </c>
      <c r="F57" t="str">
        <f t="shared" si="1"/>
        <v>Coordinador de Bibliotecas</v>
      </c>
      <c r="G57" t="s">
        <v>288</v>
      </c>
      <c r="H57" t="s">
        <v>293</v>
      </c>
      <c r="I57" t="s">
        <v>294</v>
      </c>
      <c r="J57" t="s">
        <v>295</v>
      </c>
      <c r="K57" t="s">
        <v>10</v>
      </c>
      <c r="L57" s="4">
        <v>20155.457142857143</v>
      </c>
      <c r="M57" s="4">
        <v>19399.992857142857</v>
      </c>
      <c r="N57" s="7" t="s">
        <v>74</v>
      </c>
      <c r="O57" s="7" t="s">
        <v>76</v>
      </c>
      <c r="P57" s="7" t="s">
        <v>78</v>
      </c>
      <c r="Q57" s="7" t="s">
        <v>80</v>
      </c>
      <c r="R57" s="7" t="s">
        <v>82</v>
      </c>
      <c r="S57" s="7" t="s">
        <v>84</v>
      </c>
      <c r="T57" s="7" t="s">
        <v>86</v>
      </c>
      <c r="U57" s="7" t="s">
        <v>88</v>
      </c>
      <c r="V57" s="7" t="s">
        <v>90</v>
      </c>
      <c r="W57" s="7" t="s">
        <v>92</v>
      </c>
      <c r="X57" s="7" t="s">
        <v>94</v>
      </c>
      <c r="Y57" s="7" t="s">
        <v>96</v>
      </c>
      <c r="Z57" s="7" t="s">
        <v>98</v>
      </c>
      <c r="AA57" s="7" t="s">
        <v>100</v>
      </c>
      <c r="AB57" s="3">
        <v>42859</v>
      </c>
      <c r="AC57" t="s">
        <v>110</v>
      </c>
      <c r="AE57">
        <v>2017</v>
      </c>
      <c r="AF57" s="3">
        <v>42860</v>
      </c>
    </row>
    <row r="58" spans="1:32" ht="12.75">
      <c r="A58">
        <v>2017</v>
      </c>
      <c r="B58" t="s">
        <v>106</v>
      </c>
      <c r="C58" t="s">
        <v>7</v>
      </c>
      <c r="D58" t="s">
        <v>111</v>
      </c>
      <c r="E58" t="s">
        <v>296</v>
      </c>
      <c r="F58" t="str">
        <f t="shared" si="1"/>
        <v>Auxiliar Bibliotecario</v>
      </c>
      <c r="G58" t="s">
        <v>288</v>
      </c>
      <c r="H58" t="s">
        <v>297</v>
      </c>
      <c r="I58" t="s">
        <v>298</v>
      </c>
      <c r="J58" t="s">
        <v>299</v>
      </c>
      <c r="K58" t="s">
        <v>11</v>
      </c>
      <c r="L58" s="4">
        <f>2396.04/14*30</f>
        <v>5134.371428571429</v>
      </c>
      <c r="M58" s="4">
        <f>2324.16/14*30</f>
        <v>4980.342857142857</v>
      </c>
      <c r="N58" s="7" t="s">
        <v>74</v>
      </c>
      <c r="O58" s="7" t="s">
        <v>76</v>
      </c>
      <c r="P58" s="7" t="s">
        <v>78</v>
      </c>
      <c r="Q58" s="7" t="s">
        <v>80</v>
      </c>
      <c r="R58" s="7" t="s">
        <v>82</v>
      </c>
      <c r="S58" s="7" t="s">
        <v>84</v>
      </c>
      <c r="T58" s="7" t="s">
        <v>86</v>
      </c>
      <c r="U58" s="7" t="s">
        <v>88</v>
      </c>
      <c r="V58" s="7" t="s">
        <v>90</v>
      </c>
      <c r="W58" s="7" t="s">
        <v>92</v>
      </c>
      <c r="X58" s="7" t="s">
        <v>94</v>
      </c>
      <c r="Y58" s="7" t="s">
        <v>96</v>
      </c>
      <c r="Z58" s="7" t="s">
        <v>98</v>
      </c>
      <c r="AA58" s="7" t="s">
        <v>100</v>
      </c>
      <c r="AB58" s="3">
        <v>42859</v>
      </c>
      <c r="AC58" t="s">
        <v>110</v>
      </c>
      <c r="AE58">
        <v>2017</v>
      </c>
      <c r="AF58" s="3">
        <v>42860</v>
      </c>
    </row>
    <row r="59" spans="1:32" ht="12.75">
      <c r="A59">
        <v>2017</v>
      </c>
      <c r="B59" t="s">
        <v>106</v>
      </c>
      <c r="C59" t="s">
        <v>7</v>
      </c>
      <c r="D59" t="s">
        <v>111</v>
      </c>
      <c r="E59" t="s">
        <v>300</v>
      </c>
      <c r="F59" t="str">
        <f t="shared" si="1"/>
        <v>Encargada Bibliotecaria</v>
      </c>
      <c r="G59" t="s">
        <v>288</v>
      </c>
      <c r="H59" t="s">
        <v>301</v>
      </c>
      <c r="I59" t="s">
        <v>286</v>
      </c>
      <c r="J59" t="s">
        <v>243</v>
      </c>
      <c r="K59" t="s">
        <v>10</v>
      </c>
      <c r="L59" s="4">
        <f>2396.04/14*30</f>
        <v>5134.371428571429</v>
      </c>
      <c r="M59" s="4">
        <f>2324.16/14*30</f>
        <v>4980.342857142857</v>
      </c>
      <c r="N59" s="7" t="s">
        <v>74</v>
      </c>
      <c r="O59" s="7" t="s">
        <v>76</v>
      </c>
      <c r="P59" s="7" t="s">
        <v>78</v>
      </c>
      <c r="Q59" s="7" t="s">
        <v>80</v>
      </c>
      <c r="R59" s="7" t="s">
        <v>82</v>
      </c>
      <c r="S59" s="7" t="s">
        <v>84</v>
      </c>
      <c r="T59" s="7" t="s">
        <v>86</v>
      </c>
      <c r="U59" s="7" t="s">
        <v>88</v>
      </c>
      <c r="V59" s="7" t="s">
        <v>90</v>
      </c>
      <c r="W59" s="7" t="s">
        <v>92</v>
      </c>
      <c r="X59" s="7" t="s">
        <v>94</v>
      </c>
      <c r="Y59" s="7" t="s">
        <v>96</v>
      </c>
      <c r="Z59" s="7" t="s">
        <v>98</v>
      </c>
      <c r="AA59" s="7" t="s">
        <v>100</v>
      </c>
      <c r="AB59" s="3">
        <v>42859</v>
      </c>
      <c r="AC59" t="s">
        <v>110</v>
      </c>
      <c r="AE59">
        <v>2017</v>
      </c>
      <c r="AF59" s="3">
        <v>42860</v>
      </c>
    </row>
    <row r="60" spans="1:32" ht="12.75">
      <c r="A60">
        <v>2017</v>
      </c>
      <c r="B60" t="s">
        <v>106</v>
      </c>
      <c r="C60" t="s">
        <v>7</v>
      </c>
      <c r="D60" t="s">
        <v>111</v>
      </c>
      <c r="F60">
        <f t="shared" si="1"/>
        <v>0</v>
      </c>
      <c r="G60" t="s">
        <v>288</v>
      </c>
      <c r="L60" s="4"/>
      <c r="M60" s="4"/>
      <c r="N60" s="7" t="s">
        <v>74</v>
      </c>
      <c r="O60" s="7" t="s">
        <v>76</v>
      </c>
      <c r="P60" s="7" t="s">
        <v>78</v>
      </c>
      <c r="Q60" s="7" t="s">
        <v>80</v>
      </c>
      <c r="R60" s="7" t="s">
        <v>82</v>
      </c>
      <c r="S60" s="7" t="s">
        <v>84</v>
      </c>
      <c r="T60" s="7" t="s">
        <v>86</v>
      </c>
      <c r="U60" s="7" t="s">
        <v>88</v>
      </c>
      <c r="V60" s="7" t="s">
        <v>90</v>
      </c>
      <c r="W60" s="7" t="s">
        <v>92</v>
      </c>
      <c r="X60" s="7" t="s">
        <v>94</v>
      </c>
      <c r="Y60" s="7" t="s">
        <v>96</v>
      </c>
      <c r="Z60" s="7" t="s">
        <v>98</v>
      </c>
      <c r="AA60" s="7" t="s">
        <v>100</v>
      </c>
      <c r="AB60" s="3">
        <v>42859</v>
      </c>
      <c r="AC60" t="s">
        <v>110</v>
      </c>
      <c r="AE60">
        <v>2017</v>
      </c>
      <c r="AF60" s="3">
        <v>42860</v>
      </c>
    </row>
    <row r="61" spans="1:32" ht="12.75">
      <c r="A61">
        <v>2017</v>
      </c>
      <c r="B61" t="s">
        <v>106</v>
      </c>
      <c r="C61" t="s">
        <v>7</v>
      </c>
      <c r="D61" t="s">
        <v>111</v>
      </c>
      <c r="F61">
        <f t="shared" si="1"/>
        <v>0</v>
      </c>
      <c r="L61" s="4"/>
      <c r="M61" s="4"/>
      <c r="N61" s="7" t="s">
        <v>74</v>
      </c>
      <c r="O61" s="7" t="s">
        <v>76</v>
      </c>
      <c r="P61" s="7" t="s">
        <v>78</v>
      </c>
      <c r="Q61" s="7" t="s">
        <v>80</v>
      </c>
      <c r="R61" s="7" t="s">
        <v>82</v>
      </c>
      <c r="S61" s="7" t="s">
        <v>84</v>
      </c>
      <c r="T61" s="7" t="s">
        <v>86</v>
      </c>
      <c r="U61" s="7" t="s">
        <v>88</v>
      </c>
      <c r="V61" s="7" t="s">
        <v>90</v>
      </c>
      <c r="W61" s="7" t="s">
        <v>92</v>
      </c>
      <c r="X61" s="7" t="s">
        <v>94</v>
      </c>
      <c r="Y61" s="7" t="s">
        <v>96</v>
      </c>
      <c r="Z61" s="7" t="s">
        <v>98</v>
      </c>
      <c r="AA61" s="7" t="s">
        <v>100</v>
      </c>
      <c r="AB61" s="3">
        <v>42859</v>
      </c>
      <c r="AC61" t="s">
        <v>110</v>
      </c>
      <c r="AE61">
        <v>2017</v>
      </c>
      <c r="AF61" s="3">
        <v>42860</v>
      </c>
    </row>
    <row r="62" spans="1:32" ht="12.75">
      <c r="A62">
        <v>2017</v>
      </c>
      <c r="B62" t="s">
        <v>106</v>
      </c>
      <c r="C62" t="s">
        <v>7</v>
      </c>
      <c r="D62" t="s">
        <v>111</v>
      </c>
      <c r="L62" s="4"/>
      <c r="M62" s="4"/>
      <c r="N62" s="7" t="s">
        <v>74</v>
      </c>
      <c r="O62" s="7" t="s">
        <v>76</v>
      </c>
      <c r="P62" s="7" t="s">
        <v>78</v>
      </c>
      <c r="Q62" s="7" t="s">
        <v>80</v>
      </c>
      <c r="R62" s="7" t="s">
        <v>82</v>
      </c>
      <c r="S62" s="7" t="s">
        <v>84</v>
      </c>
      <c r="T62" s="7" t="s">
        <v>86</v>
      </c>
      <c r="U62" s="7" t="s">
        <v>88</v>
      </c>
      <c r="V62" s="7" t="s">
        <v>90</v>
      </c>
      <c r="W62" s="7" t="s">
        <v>92</v>
      </c>
      <c r="X62" s="7" t="s">
        <v>94</v>
      </c>
      <c r="Y62" s="7" t="s">
        <v>96</v>
      </c>
      <c r="Z62" s="7" t="s">
        <v>98</v>
      </c>
      <c r="AA62" s="7" t="s">
        <v>100</v>
      </c>
      <c r="AB62" s="3">
        <v>42859</v>
      </c>
      <c r="AC62" t="s">
        <v>110</v>
      </c>
      <c r="AE62">
        <v>2017</v>
      </c>
      <c r="AF62" s="3">
        <v>42860</v>
      </c>
    </row>
    <row r="63" spans="1:32" ht="12.75">
      <c r="A63">
        <v>2017</v>
      </c>
      <c r="B63" t="s">
        <v>106</v>
      </c>
      <c r="C63" t="s">
        <v>7</v>
      </c>
      <c r="D63" t="s">
        <v>111</v>
      </c>
      <c r="L63" s="4"/>
      <c r="M63" s="4"/>
      <c r="N63" s="7" t="s">
        <v>74</v>
      </c>
      <c r="O63" s="7" t="s">
        <v>76</v>
      </c>
      <c r="P63" s="7" t="s">
        <v>78</v>
      </c>
      <c r="Q63" s="7" t="s">
        <v>80</v>
      </c>
      <c r="R63" s="7" t="s">
        <v>82</v>
      </c>
      <c r="S63" s="7" t="s">
        <v>84</v>
      </c>
      <c r="T63" s="7" t="s">
        <v>86</v>
      </c>
      <c r="U63" s="7" t="s">
        <v>88</v>
      </c>
      <c r="V63" s="7" t="s">
        <v>90</v>
      </c>
      <c r="W63" s="7" t="s">
        <v>92</v>
      </c>
      <c r="X63" s="7" t="s">
        <v>94</v>
      </c>
      <c r="Y63" s="7" t="s">
        <v>96</v>
      </c>
      <c r="Z63" s="7" t="s">
        <v>98</v>
      </c>
      <c r="AA63" s="7" t="s">
        <v>100</v>
      </c>
      <c r="AB63" s="3">
        <v>42859</v>
      </c>
      <c r="AC63" t="s">
        <v>110</v>
      </c>
      <c r="AE63">
        <v>2017</v>
      </c>
      <c r="AF63" s="3">
        <v>42860</v>
      </c>
    </row>
    <row r="64" spans="1:32" ht="12.75">
      <c r="A64">
        <v>2017</v>
      </c>
      <c r="B64" t="s">
        <v>106</v>
      </c>
      <c r="C64" t="s">
        <v>7</v>
      </c>
      <c r="D64" t="s">
        <v>111</v>
      </c>
      <c r="AB64" s="3">
        <v>42859</v>
      </c>
      <c r="AC64" t="s">
        <v>110</v>
      </c>
      <c r="AE64">
        <v>2017</v>
      </c>
      <c r="AF64" s="3">
        <v>42860</v>
      </c>
    </row>
    <row r="65" spans="1:32" ht="12.75">
      <c r="A65">
        <v>2017</v>
      </c>
      <c r="B65" t="s">
        <v>106</v>
      </c>
      <c r="C65" t="s">
        <v>7</v>
      </c>
      <c r="D65" t="s">
        <v>111</v>
      </c>
      <c r="AB65" s="3">
        <v>42859</v>
      </c>
      <c r="AC65" t="s">
        <v>110</v>
      </c>
      <c r="AE65">
        <v>2017</v>
      </c>
      <c r="AF65" s="3">
        <v>42860</v>
      </c>
    </row>
  </sheetData>
  <sheetProtection/>
  <mergeCells count="1">
    <mergeCell ref="A6:AF6"/>
  </mergeCells>
  <dataValidations count="2">
    <dataValidation type="list" allowBlank="1" showInputMessage="1" showErrorMessage="1" sqref="C8:C65">
      <formula1>hidden1</formula1>
    </dataValidation>
    <dataValidation type="list" allowBlank="1" showInputMessage="1" showErrorMessage="1" sqref="K8:K1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Manzo</cp:lastModifiedBy>
  <cp:lastPrinted>2017-03-28T22:19:55Z</cp:lastPrinted>
  <dcterms:modified xsi:type="dcterms:W3CDTF">2017-04-10T16:20:39Z</dcterms:modified>
  <cp:category/>
  <cp:version/>
  <cp:contentType/>
  <cp:contentStatus/>
</cp:coreProperties>
</file>