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5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theme/themeOverride2.xml" ContentType="application/vnd.openxmlformats-officedocument.themeOverride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theme/themeOverride5.xml" ContentType="application/vnd.openxmlformats-officedocument.themeOverrid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3.xml" ContentType="application/vnd.openxmlformats-officedocument.drawing+xml"/>
  <Override PartName="/xl/charts/chart35.xml" ContentType="application/vnd.openxmlformats-officedocument.drawingml.chart+xml"/>
  <Override PartName="/xl/theme/themeOverride6.xml" ContentType="application/vnd.openxmlformats-officedocument.themeOverride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i\OneDrive\Documentos\INFORMACIÓN UMAI 2017\Artículo 81\"/>
    </mc:Choice>
  </mc:AlternateContent>
  <bookViews>
    <workbookView xWindow="120" yWindow="60" windowWidth="16515" windowHeight="8010" firstSheet="4" activeTab="8"/>
  </bookViews>
  <sheets>
    <sheet name="Rango de edad, sexo" sheetId="2" r:id="rId1"/>
    <sheet name="Estado civil" sheetId="3" r:id="rId2"/>
    <sheet name="Estados de origen y migración" sheetId="4" r:id="rId3"/>
    <sheet name="Etnias y discapacidad" sheetId="5" r:id="rId4"/>
    <sheet name="Delegación" sheetId="6" r:id="rId5"/>
    <sheet name="Estudios" sheetId="7" r:id="rId6"/>
    <sheet name="Ocupación" sheetId="8" r:id="rId7"/>
    <sheet name="Situación del hogar tipo de fam" sheetId="9" r:id="rId8"/>
    <sheet name="Tipo de atención brindada" sheetId="10" r:id="rId9"/>
    <sheet name="Asunto atendido" sheetId="11" r:id="rId10"/>
    <sheet name="tipos de violencia" sheetId="12" r:id="rId11"/>
    <sheet name="Modalidad de violencia" sheetId="13" r:id="rId12"/>
    <sheet name="Ejercido por" sheetId="14" r:id="rId13"/>
    <sheet name="Crisis, módulo, immujer" sheetId="15" r:id="rId14"/>
    <sheet name="Servicios brindado por colonia" sheetId="16" r:id="rId15"/>
  </sheets>
  <definedNames>
    <definedName name="_xlnm._FilterDatabase" localSheetId="4" hidden="1">Delegación!$A$3:$B$12</definedName>
    <definedName name="_xlnm._FilterDatabase" localSheetId="0" hidden="1">'Rango de edad, sexo'!$A$2:$B$33</definedName>
    <definedName name="_xlnm._FilterDatabase" localSheetId="7" hidden="1">'Situación del hogar tipo de fam'!$A$10:$B$15</definedName>
  </definedNames>
  <calcPr calcId="171027"/>
</workbook>
</file>

<file path=xl/calcChain.xml><?xml version="1.0" encoding="utf-8"?>
<calcChain xmlns="http://schemas.openxmlformats.org/spreadsheetml/2006/main">
  <c r="D84" i="16" l="1"/>
  <c r="F84" i="16"/>
  <c r="H84" i="16"/>
  <c r="J84" i="16"/>
  <c r="L84" i="16"/>
  <c r="N84" i="16"/>
  <c r="P84" i="16"/>
  <c r="R84" i="16"/>
  <c r="T84" i="16"/>
  <c r="D63" i="16"/>
  <c r="E63" i="16"/>
  <c r="E84" i="16" s="1"/>
  <c r="F63" i="16"/>
  <c r="G63" i="16"/>
  <c r="G84" i="16" s="1"/>
  <c r="H63" i="16"/>
  <c r="I63" i="16"/>
  <c r="I84" i="16" s="1"/>
  <c r="J63" i="16"/>
  <c r="K63" i="16"/>
  <c r="K84" i="16" s="1"/>
  <c r="L63" i="16"/>
  <c r="M63" i="16"/>
  <c r="M84" i="16" s="1"/>
  <c r="N63" i="16"/>
  <c r="O63" i="16"/>
  <c r="O84" i="16" s="1"/>
  <c r="P63" i="16"/>
  <c r="Q63" i="16"/>
  <c r="Q84" i="16" s="1"/>
  <c r="R63" i="16"/>
  <c r="S63" i="16"/>
  <c r="S84" i="16" s="1"/>
  <c r="T63" i="16"/>
  <c r="U63" i="16"/>
  <c r="U84" i="16" s="1"/>
  <c r="D67" i="16"/>
  <c r="E67" i="16"/>
  <c r="F67" i="16"/>
  <c r="G67" i="16"/>
  <c r="H67" i="16"/>
  <c r="I67" i="16"/>
  <c r="J67" i="16"/>
  <c r="K67" i="16"/>
  <c r="L67" i="16"/>
  <c r="M67" i="16"/>
  <c r="N67" i="16"/>
  <c r="O67" i="16"/>
  <c r="P67" i="16"/>
  <c r="Q67" i="16"/>
  <c r="R67" i="16"/>
  <c r="S67" i="16"/>
  <c r="T67" i="16"/>
  <c r="U67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Q71" i="16"/>
  <c r="R71" i="16"/>
  <c r="S71" i="16"/>
  <c r="T71" i="16"/>
  <c r="U71" i="16"/>
  <c r="D75" i="16"/>
  <c r="E75" i="16"/>
  <c r="F75" i="16"/>
  <c r="G75" i="16"/>
  <c r="H75" i="16"/>
  <c r="I75" i="16"/>
  <c r="J75" i="16"/>
  <c r="K75" i="16"/>
  <c r="L75" i="16"/>
  <c r="M75" i="16"/>
  <c r="N75" i="16"/>
  <c r="O75" i="16"/>
  <c r="P75" i="16"/>
  <c r="Q75" i="16"/>
  <c r="R75" i="16"/>
  <c r="S75" i="16"/>
  <c r="T75" i="16"/>
  <c r="U75" i="16"/>
  <c r="D79" i="16"/>
  <c r="E79" i="16"/>
  <c r="F79" i="16"/>
  <c r="G79" i="16"/>
  <c r="H79" i="16"/>
  <c r="I79" i="16"/>
  <c r="J79" i="16"/>
  <c r="K79" i="16"/>
  <c r="L79" i="16"/>
  <c r="M79" i="16"/>
  <c r="N79" i="16"/>
  <c r="O79" i="16"/>
  <c r="P79" i="16"/>
  <c r="Q79" i="16"/>
  <c r="R79" i="16"/>
  <c r="S79" i="16"/>
  <c r="T79" i="16"/>
  <c r="U79" i="16"/>
  <c r="D83" i="16"/>
  <c r="E83" i="16"/>
  <c r="F83" i="16"/>
  <c r="G83" i="16"/>
  <c r="H83" i="16"/>
  <c r="I83" i="16"/>
  <c r="J83" i="16"/>
  <c r="K83" i="16"/>
  <c r="L83" i="16"/>
  <c r="M83" i="16"/>
  <c r="N83" i="16"/>
  <c r="O83" i="16"/>
  <c r="P83" i="16"/>
  <c r="Q83" i="16"/>
  <c r="R83" i="16"/>
  <c r="S83" i="16"/>
  <c r="T83" i="16"/>
  <c r="U83" i="16"/>
  <c r="C83" i="16"/>
  <c r="C79" i="16"/>
  <c r="C75" i="16"/>
  <c r="C71" i="16"/>
  <c r="C67" i="16"/>
  <c r="C63" i="16"/>
  <c r="C84" i="16" s="1"/>
  <c r="D58" i="16"/>
  <c r="E58" i="16"/>
  <c r="F58" i="16"/>
  <c r="G58" i="16"/>
  <c r="H58" i="16"/>
  <c r="I58" i="16"/>
  <c r="J58" i="16"/>
  <c r="K58" i="16"/>
  <c r="L58" i="16"/>
  <c r="M58" i="16"/>
  <c r="N58" i="16"/>
  <c r="O58" i="16"/>
  <c r="P58" i="16"/>
  <c r="Q58" i="16"/>
  <c r="R58" i="16"/>
  <c r="S58" i="16"/>
  <c r="T58" i="16"/>
  <c r="U58" i="16"/>
  <c r="C58" i="16"/>
  <c r="D54" i="16"/>
  <c r="E54" i="16"/>
  <c r="F54" i="16"/>
  <c r="G54" i="16"/>
  <c r="H54" i="16"/>
  <c r="I54" i="16"/>
  <c r="J54" i="16"/>
  <c r="K54" i="16"/>
  <c r="L54" i="16"/>
  <c r="M54" i="16"/>
  <c r="N54" i="16"/>
  <c r="O54" i="16"/>
  <c r="P54" i="16"/>
  <c r="Q54" i="16"/>
  <c r="R54" i="16"/>
  <c r="S54" i="16"/>
  <c r="T54" i="16"/>
  <c r="U54" i="16"/>
  <c r="C54" i="16"/>
  <c r="D50" i="16"/>
  <c r="E50" i="16"/>
  <c r="F50" i="16"/>
  <c r="G50" i="16"/>
  <c r="H50" i="16"/>
  <c r="I50" i="16"/>
  <c r="J50" i="16"/>
  <c r="K50" i="16"/>
  <c r="L50" i="16"/>
  <c r="M50" i="16"/>
  <c r="N50" i="16"/>
  <c r="O50" i="16"/>
  <c r="P50" i="16"/>
  <c r="Q50" i="16"/>
  <c r="R50" i="16"/>
  <c r="S50" i="16"/>
  <c r="T50" i="16"/>
  <c r="U50" i="16"/>
  <c r="C50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Q46" i="16"/>
  <c r="R46" i="16"/>
  <c r="S46" i="16"/>
  <c r="T46" i="16"/>
  <c r="U46" i="16"/>
  <c r="C46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Q42" i="16"/>
  <c r="R42" i="16"/>
  <c r="S42" i="16"/>
  <c r="T42" i="16"/>
  <c r="U42" i="16"/>
  <c r="C42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C36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C32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C28" i="16"/>
  <c r="D24" i="16"/>
  <c r="E24" i="16"/>
  <c r="E37" i="16" s="1"/>
  <c r="F24" i="16"/>
  <c r="G24" i="16"/>
  <c r="G37" i="16" s="1"/>
  <c r="H24" i="16"/>
  <c r="I24" i="16"/>
  <c r="I37" i="16" s="1"/>
  <c r="J24" i="16"/>
  <c r="K24" i="16"/>
  <c r="K37" i="16" s="1"/>
  <c r="L24" i="16"/>
  <c r="M24" i="16"/>
  <c r="M37" i="16" s="1"/>
  <c r="N24" i="16"/>
  <c r="O24" i="16"/>
  <c r="O37" i="16" s="1"/>
  <c r="P24" i="16"/>
  <c r="Q24" i="16"/>
  <c r="Q37" i="16" s="1"/>
  <c r="R24" i="16"/>
  <c r="S24" i="16"/>
  <c r="S37" i="16" s="1"/>
  <c r="T24" i="16"/>
  <c r="U24" i="16"/>
  <c r="U37" i="16" s="1"/>
  <c r="C24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C19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C15" i="16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C12" i="16"/>
  <c r="D8" i="16"/>
  <c r="E8" i="16"/>
  <c r="F8" i="16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C8" i="16"/>
  <c r="B19" i="15"/>
  <c r="C17" i="15" s="1"/>
  <c r="C11" i="15"/>
  <c r="B13" i="15"/>
  <c r="C12" i="15" s="1"/>
  <c r="B7" i="15"/>
  <c r="C6" i="15" s="1"/>
  <c r="M11" i="14"/>
  <c r="B24" i="14"/>
  <c r="C23" i="14" s="1"/>
  <c r="B18" i="14"/>
  <c r="C15" i="14" s="1"/>
  <c r="D15" i="14" s="1"/>
  <c r="B12" i="14"/>
  <c r="C9" i="14" s="1"/>
  <c r="B6" i="14"/>
  <c r="C4" i="14" s="1"/>
  <c r="N4" i="14"/>
  <c r="B30" i="14"/>
  <c r="C28" i="14" s="1"/>
  <c r="B36" i="13"/>
  <c r="C34" i="13" s="1"/>
  <c r="B30" i="13"/>
  <c r="C27" i="13" s="1"/>
  <c r="B18" i="13"/>
  <c r="C17" i="13" s="1"/>
  <c r="B24" i="13"/>
  <c r="C22" i="13" s="1"/>
  <c r="B12" i="13"/>
  <c r="C9" i="13" s="1"/>
  <c r="B6" i="13"/>
  <c r="C5" i="13" s="1"/>
  <c r="B30" i="12"/>
  <c r="C27" i="12" s="1"/>
  <c r="D27" i="12" s="1"/>
  <c r="C21" i="12"/>
  <c r="B24" i="12"/>
  <c r="C23" i="12" s="1"/>
  <c r="B18" i="12"/>
  <c r="C17" i="12" s="1"/>
  <c r="C9" i="12"/>
  <c r="B12" i="12"/>
  <c r="C11" i="12" s="1"/>
  <c r="C5" i="12"/>
  <c r="B6" i="12"/>
  <c r="C4" i="12" s="1"/>
  <c r="C19" i="15" l="1"/>
  <c r="O85" i="16"/>
  <c r="G85" i="16"/>
  <c r="C16" i="12"/>
  <c r="C11" i="13"/>
  <c r="C35" i="13"/>
  <c r="C4" i="15"/>
  <c r="C5" i="15"/>
  <c r="C18" i="15"/>
  <c r="C59" i="16"/>
  <c r="C85" i="16" s="1"/>
  <c r="T59" i="16"/>
  <c r="R59" i="16"/>
  <c r="R85" i="16" s="1"/>
  <c r="P59" i="16"/>
  <c r="P85" i="16" s="1"/>
  <c r="N59" i="16"/>
  <c r="N85" i="16" s="1"/>
  <c r="L59" i="16"/>
  <c r="J59" i="16"/>
  <c r="J85" i="16" s="1"/>
  <c r="H59" i="16"/>
  <c r="H85" i="16" s="1"/>
  <c r="F59" i="16"/>
  <c r="F85" i="16" s="1"/>
  <c r="D59" i="16"/>
  <c r="U59" i="16"/>
  <c r="U85" i="16" s="1"/>
  <c r="S59" i="16"/>
  <c r="Q59" i="16"/>
  <c r="Q85" i="16" s="1"/>
  <c r="O59" i="16"/>
  <c r="M59" i="16"/>
  <c r="M85" i="16" s="1"/>
  <c r="K59" i="16"/>
  <c r="I59" i="16"/>
  <c r="I85" i="16" s="1"/>
  <c r="G59" i="16"/>
  <c r="E59" i="16"/>
  <c r="E85" i="16" s="1"/>
  <c r="C10" i="12"/>
  <c r="C15" i="12"/>
  <c r="C18" i="12" s="1"/>
  <c r="C22" i="12"/>
  <c r="C29" i="13"/>
  <c r="C33" i="13"/>
  <c r="D33" i="13" s="1"/>
  <c r="D34" i="13" s="1"/>
  <c r="D35" i="13" s="1"/>
  <c r="C10" i="15"/>
  <c r="C16" i="15"/>
  <c r="D16" i="15" s="1"/>
  <c r="D17" i="15" s="1"/>
  <c r="T20" i="16"/>
  <c r="T85" i="16" s="1"/>
  <c r="P20" i="16"/>
  <c r="L20" i="16"/>
  <c r="L85" i="16" s="1"/>
  <c r="H20" i="16"/>
  <c r="D20" i="16"/>
  <c r="D85" i="16" s="1"/>
  <c r="T37" i="16"/>
  <c r="P37" i="16"/>
  <c r="L37" i="16"/>
  <c r="H37" i="16"/>
  <c r="D37" i="16"/>
  <c r="C20" i="16"/>
  <c r="R20" i="16"/>
  <c r="N20" i="16"/>
  <c r="J20" i="16"/>
  <c r="F20" i="16"/>
  <c r="C37" i="16"/>
  <c r="R37" i="16"/>
  <c r="N37" i="16"/>
  <c r="J37" i="16"/>
  <c r="F37" i="16"/>
  <c r="S20" i="16"/>
  <c r="S85" i="16" s="1"/>
  <c r="O20" i="16"/>
  <c r="K20" i="16"/>
  <c r="K85" i="16" s="1"/>
  <c r="G20" i="16"/>
  <c r="U20" i="16"/>
  <c r="Q20" i="16"/>
  <c r="M20" i="16"/>
  <c r="I20" i="16"/>
  <c r="E20" i="16"/>
  <c r="C17" i="14"/>
  <c r="C11" i="14"/>
  <c r="C16" i="14"/>
  <c r="C5" i="14"/>
  <c r="C10" i="14"/>
  <c r="D16" i="14"/>
  <c r="D17" i="14" s="1"/>
  <c r="D9" i="14"/>
  <c r="D10" i="14" s="1"/>
  <c r="C12" i="14"/>
  <c r="C27" i="14"/>
  <c r="D27" i="14" s="1"/>
  <c r="C3" i="14"/>
  <c r="D3" i="14" s="1"/>
  <c r="D4" i="14" s="1"/>
  <c r="D5" i="14" s="1"/>
  <c r="N7" i="14"/>
  <c r="C21" i="14"/>
  <c r="C22" i="14"/>
  <c r="C18" i="14"/>
  <c r="N10" i="14"/>
  <c r="N6" i="14"/>
  <c r="N3" i="14"/>
  <c r="N9" i="14"/>
  <c r="N5" i="14"/>
  <c r="N8" i="14"/>
  <c r="D28" i="14"/>
  <c r="C29" i="14"/>
  <c r="C36" i="13"/>
  <c r="D27" i="13"/>
  <c r="D28" i="13" s="1"/>
  <c r="D29" i="13" s="1"/>
  <c r="C28" i="13"/>
  <c r="C30" i="13" s="1"/>
  <c r="D9" i="13"/>
  <c r="C3" i="13"/>
  <c r="C16" i="13"/>
  <c r="C21" i="13"/>
  <c r="C4" i="13"/>
  <c r="C10" i="13"/>
  <c r="C15" i="13"/>
  <c r="C23" i="13"/>
  <c r="D11" i="12"/>
  <c r="C12" i="12"/>
  <c r="D9" i="12"/>
  <c r="D10" i="12" s="1"/>
  <c r="D15" i="12"/>
  <c r="D16" i="12" s="1"/>
  <c r="D17" i="12" s="1"/>
  <c r="C24" i="12"/>
  <c r="C29" i="12"/>
  <c r="C3" i="12"/>
  <c r="C28" i="12"/>
  <c r="C30" i="12" s="1"/>
  <c r="D21" i="12"/>
  <c r="D22" i="12" s="1"/>
  <c r="D23" i="12" s="1"/>
  <c r="C13" i="15" l="1"/>
  <c r="D10" i="15"/>
  <c r="D11" i="15" s="1"/>
  <c r="D12" i="15" s="1"/>
  <c r="C7" i="15"/>
  <c r="D4" i="15"/>
  <c r="D28" i="12"/>
  <c r="D29" i="12" s="1"/>
  <c r="C12" i="13"/>
  <c r="D11" i="14"/>
  <c r="D18" i="15"/>
  <c r="D5" i="15"/>
  <c r="D6" i="15" s="1"/>
  <c r="D29" i="14"/>
  <c r="D21" i="14"/>
  <c r="D22" i="14" s="1"/>
  <c r="D23" i="14" s="1"/>
  <c r="C24" i="14"/>
  <c r="C6" i="14"/>
  <c r="C30" i="14"/>
  <c r="O3" i="14"/>
  <c r="O4" i="14" s="1"/>
  <c r="O5" i="14" s="1"/>
  <c r="O6" i="14" s="1"/>
  <c r="O7" i="14" s="1"/>
  <c r="O8" i="14" s="1"/>
  <c r="O9" i="14" s="1"/>
  <c r="O10" i="14" s="1"/>
  <c r="N11" i="14"/>
  <c r="D21" i="13"/>
  <c r="D22" i="13" s="1"/>
  <c r="D23" i="13" s="1"/>
  <c r="C24" i="13"/>
  <c r="D15" i="13"/>
  <c r="D16" i="13" s="1"/>
  <c r="D17" i="13" s="1"/>
  <c r="C18" i="13"/>
  <c r="D10" i="13"/>
  <c r="D11" i="13" s="1"/>
  <c r="C6" i="13"/>
  <c r="D3" i="13"/>
  <c r="D4" i="13" s="1"/>
  <c r="D5" i="13" s="1"/>
  <c r="C6" i="12"/>
  <c r="D3" i="12"/>
  <c r="D4" i="12" s="1"/>
  <c r="D5" i="12" s="1"/>
  <c r="C19" i="11"/>
  <c r="D19" i="11" s="1"/>
  <c r="B22" i="11"/>
  <c r="C21" i="11" s="1"/>
  <c r="B17" i="11"/>
  <c r="C15" i="11" s="1"/>
  <c r="B26" i="11"/>
  <c r="B24" i="11"/>
  <c r="B12" i="11"/>
  <c r="C11" i="11" s="1"/>
  <c r="B7" i="11"/>
  <c r="C4" i="11" s="1"/>
  <c r="H16" i="11"/>
  <c r="G16" i="10"/>
  <c r="H5" i="10" s="1"/>
  <c r="B16" i="10"/>
  <c r="C15" i="10" s="1"/>
  <c r="B10" i="10"/>
  <c r="B9" i="10"/>
  <c r="B8" i="10"/>
  <c r="B6" i="10"/>
  <c r="C4" i="10" s="1"/>
  <c r="B21" i="10"/>
  <c r="C18" i="10" s="1"/>
  <c r="C6" i="11" l="1"/>
  <c r="C20" i="11"/>
  <c r="I5" i="11"/>
  <c r="I7" i="11"/>
  <c r="I9" i="11"/>
  <c r="I11" i="11"/>
  <c r="I13" i="11"/>
  <c r="I15" i="11"/>
  <c r="I6" i="11"/>
  <c r="I8" i="11"/>
  <c r="I10" i="11"/>
  <c r="I12" i="11"/>
  <c r="I14" i="11"/>
  <c r="D4" i="11"/>
  <c r="C10" i="11"/>
  <c r="C22" i="11"/>
  <c r="B25" i="11"/>
  <c r="B27" i="11" s="1"/>
  <c r="C5" i="11"/>
  <c r="C7" i="11" s="1"/>
  <c r="C14" i="11"/>
  <c r="C9" i="11"/>
  <c r="C16" i="11"/>
  <c r="D20" i="11"/>
  <c r="D21" i="11" s="1"/>
  <c r="C25" i="11"/>
  <c r="I4" i="11"/>
  <c r="J4" i="11" s="1"/>
  <c r="C13" i="10"/>
  <c r="D13" i="10" s="1"/>
  <c r="H12" i="10"/>
  <c r="H15" i="10"/>
  <c r="H6" i="10"/>
  <c r="H14" i="10"/>
  <c r="H4" i="10"/>
  <c r="H10" i="10"/>
  <c r="H8" i="10"/>
  <c r="H3" i="10"/>
  <c r="I3" i="10" s="1"/>
  <c r="H11" i="10"/>
  <c r="H7" i="10"/>
  <c r="H13" i="10"/>
  <c r="H9" i="10"/>
  <c r="B11" i="10"/>
  <c r="C10" i="10" s="1"/>
  <c r="C14" i="10"/>
  <c r="C3" i="10"/>
  <c r="D3" i="10" s="1"/>
  <c r="D4" i="10" s="1"/>
  <c r="C20" i="10"/>
  <c r="C5" i="10"/>
  <c r="C19" i="10"/>
  <c r="C21" i="10" s="1"/>
  <c r="D18" i="10"/>
  <c r="F23" i="9"/>
  <c r="F24" i="9"/>
  <c r="F25" i="9"/>
  <c r="F26" i="9"/>
  <c r="F27" i="9"/>
  <c r="F28" i="9"/>
  <c r="B29" i="9"/>
  <c r="C29" i="9"/>
  <c r="D29" i="9"/>
  <c r="E29" i="9"/>
  <c r="B17" i="9"/>
  <c r="C12" i="9" s="1"/>
  <c r="B7" i="9"/>
  <c r="C3" i="9" s="1"/>
  <c r="D3" i="9" s="1"/>
  <c r="K62" i="8"/>
  <c r="K61" i="8"/>
  <c r="E63" i="8"/>
  <c r="F63" i="8"/>
  <c r="G63" i="8"/>
  <c r="H63" i="8"/>
  <c r="I63" i="8"/>
  <c r="J63" i="8"/>
  <c r="D63" i="8"/>
  <c r="C63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D60" i="8"/>
  <c r="D66" i="8" s="1"/>
  <c r="E60" i="8"/>
  <c r="E66" i="8" s="1"/>
  <c r="F60" i="8"/>
  <c r="F66" i="8" s="1"/>
  <c r="G60" i="8"/>
  <c r="G66" i="8" s="1"/>
  <c r="H60" i="8"/>
  <c r="H66" i="8" s="1"/>
  <c r="I60" i="8"/>
  <c r="I66" i="8" s="1"/>
  <c r="J60" i="8"/>
  <c r="J66" i="8" s="1"/>
  <c r="C60" i="8"/>
  <c r="C66" i="8" s="1"/>
  <c r="B19" i="8"/>
  <c r="C6" i="8" s="1"/>
  <c r="E22" i="7"/>
  <c r="E23" i="7"/>
  <c r="E24" i="7"/>
  <c r="E25" i="7"/>
  <c r="E26" i="7"/>
  <c r="E27" i="7"/>
  <c r="E28" i="7"/>
  <c r="E21" i="7"/>
  <c r="E29" i="7" s="1"/>
  <c r="D29" i="7"/>
  <c r="C29" i="7"/>
  <c r="B29" i="7"/>
  <c r="B13" i="7"/>
  <c r="C6" i="7" s="1"/>
  <c r="C6" i="6"/>
  <c r="C8" i="6"/>
  <c r="C10" i="6"/>
  <c r="C12" i="6"/>
  <c r="C14" i="6"/>
  <c r="B15" i="6"/>
  <c r="C5" i="6" s="1"/>
  <c r="B14" i="5"/>
  <c r="C11" i="5" s="1"/>
  <c r="B6" i="5"/>
  <c r="C5" i="5" s="1"/>
  <c r="M66" i="4"/>
  <c r="N63" i="4" s="1"/>
  <c r="G65" i="4"/>
  <c r="H65" i="4"/>
  <c r="I65" i="4"/>
  <c r="G66" i="4"/>
  <c r="H66" i="4"/>
  <c r="I66" i="4"/>
  <c r="G67" i="4"/>
  <c r="H67" i="4"/>
  <c r="I67" i="4"/>
  <c r="G68" i="4"/>
  <c r="H68" i="4"/>
  <c r="I68" i="4"/>
  <c r="G69" i="4"/>
  <c r="H69" i="4"/>
  <c r="I69" i="4"/>
  <c r="G70" i="4"/>
  <c r="H70" i="4"/>
  <c r="I70" i="4"/>
  <c r="G71" i="4"/>
  <c r="H71" i="4"/>
  <c r="I71" i="4"/>
  <c r="G72" i="4"/>
  <c r="H72" i="4"/>
  <c r="I72" i="4"/>
  <c r="G73" i="4"/>
  <c r="H73" i="4"/>
  <c r="I73" i="4"/>
  <c r="G74" i="4"/>
  <c r="H74" i="4"/>
  <c r="I74" i="4"/>
  <c r="G75" i="4"/>
  <c r="H75" i="4"/>
  <c r="I75" i="4"/>
  <c r="G76" i="4"/>
  <c r="H76" i="4"/>
  <c r="I76" i="4"/>
  <c r="G77" i="4"/>
  <c r="H77" i="4"/>
  <c r="I77" i="4"/>
  <c r="G78" i="4"/>
  <c r="H78" i="4"/>
  <c r="I78" i="4"/>
  <c r="G79" i="4"/>
  <c r="H79" i="4"/>
  <c r="I79" i="4"/>
  <c r="G80" i="4"/>
  <c r="H80" i="4"/>
  <c r="I80" i="4"/>
  <c r="G81" i="4"/>
  <c r="H81" i="4"/>
  <c r="I81" i="4"/>
  <c r="H64" i="4"/>
  <c r="I64" i="4"/>
  <c r="G64" i="4"/>
  <c r="C82" i="4"/>
  <c r="D82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B82" i="4"/>
  <c r="E64" i="4"/>
  <c r="E55" i="4"/>
  <c r="E56" i="4"/>
  <c r="E54" i="4"/>
  <c r="C57" i="4"/>
  <c r="D57" i="4"/>
  <c r="B57" i="4"/>
  <c r="D47" i="4"/>
  <c r="C47" i="4"/>
  <c r="B47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29" i="4"/>
  <c r="B22" i="4"/>
  <c r="C6" i="4" s="1"/>
  <c r="B9" i="3"/>
  <c r="C8" i="3" s="1"/>
  <c r="E36" i="2"/>
  <c r="E37" i="2"/>
  <c r="E43" i="2" s="1"/>
  <c r="H37" i="2" s="1"/>
  <c r="E38" i="2"/>
  <c r="E39" i="2"/>
  <c r="E40" i="2"/>
  <c r="E41" i="2"/>
  <c r="E42" i="2"/>
  <c r="B43" i="2"/>
  <c r="C43" i="2"/>
  <c r="D43" i="2"/>
  <c r="C23" i="2"/>
  <c r="C24" i="2"/>
  <c r="C22" i="2"/>
  <c r="C25" i="2" s="1"/>
  <c r="B10" i="2"/>
  <c r="C4" i="2" s="1"/>
  <c r="I21" i="7" l="1"/>
  <c r="I22" i="7"/>
  <c r="I23" i="7"/>
  <c r="I24" i="7"/>
  <c r="I25" i="7"/>
  <c r="I26" i="7"/>
  <c r="I27" i="7"/>
  <c r="I28" i="7"/>
  <c r="G23" i="7"/>
  <c r="G25" i="7"/>
  <c r="G27" i="7"/>
  <c r="G21" i="7"/>
  <c r="H21" i="7"/>
  <c r="H22" i="7"/>
  <c r="H23" i="7"/>
  <c r="H24" i="7"/>
  <c r="H25" i="7"/>
  <c r="H26" i="7"/>
  <c r="H27" i="7"/>
  <c r="H28" i="7"/>
  <c r="G22" i="7"/>
  <c r="J22" i="7" s="1"/>
  <c r="G24" i="7"/>
  <c r="J24" i="7" s="1"/>
  <c r="G26" i="7"/>
  <c r="J26" i="7" s="1"/>
  <c r="G28" i="7"/>
  <c r="J28" i="7" s="1"/>
  <c r="D22" i="2"/>
  <c r="D23" i="2" s="1"/>
  <c r="D24" i="2" s="1"/>
  <c r="N65" i="4"/>
  <c r="C13" i="6"/>
  <c r="C11" i="6"/>
  <c r="C9" i="6"/>
  <c r="C7" i="6"/>
  <c r="C5" i="7"/>
  <c r="D5" i="7" s="1"/>
  <c r="N64" i="4"/>
  <c r="D6" i="7"/>
  <c r="D9" i="11"/>
  <c r="D10" i="11" s="1"/>
  <c r="D11" i="11" s="1"/>
  <c r="C12" i="11"/>
  <c r="D5" i="11"/>
  <c r="D6" i="11" s="1"/>
  <c r="D14" i="11"/>
  <c r="D15" i="11" s="1"/>
  <c r="D16" i="11" s="1"/>
  <c r="C17" i="11"/>
  <c r="C26" i="11"/>
  <c r="C24" i="11"/>
  <c r="D24" i="11" s="1"/>
  <c r="D25" i="11" s="1"/>
  <c r="D26" i="11" s="1"/>
  <c r="J5" i="11"/>
  <c r="J6" i="11" s="1"/>
  <c r="J7" i="11" s="1"/>
  <c r="J8" i="11" s="1"/>
  <c r="J9" i="11" s="1"/>
  <c r="J10" i="11" s="1"/>
  <c r="J11" i="11" s="1"/>
  <c r="J12" i="11" s="1"/>
  <c r="J13" i="11" s="1"/>
  <c r="J14" i="11" s="1"/>
  <c r="J15" i="11" s="1"/>
  <c r="I16" i="11"/>
  <c r="D14" i="10"/>
  <c r="D15" i="10" s="1"/>
  <c r="C8" i="10"/>
  <c r="I4" i="10"/>
  <c r="I5" i="10" s="1"/>
  <c r="I6" i="10" s="1"/>
  <c r="I7" i="10" s="1"/>
  <c r="I8" i="10" s="1"/>
  <c r="I9" i="10" s="1"/>
  <c r="I10" i="10" s="1"/>
  <c r="I11" i="10" s="1"/>
  <c r="I12" i="10" s="1"/>
  <c r="I13" i="10" s="1"/>
  <c r="I14" i="10" s="1"/>
  <c r="I15" i="10" s="1"/>
  <c r="C9" i="10"/>
  <c r="H16" i="10"/>
  <c r="C6" i="10"/>
  <c r="C16" i="10"/>
  <c r="D19" i="10"/>
  <c r="D20" i="10" s="1"/>
  <c r="D5" i="10"/>
  <c r="F29" i="9"/>
  <c r="C15" i="9"/>
  <c r="C14" i="9"/>
  <c r="C11" i="9"/>
  <c r="C13" i="9"/>
  <c r="C16" i="9"/>
  <c r="C6" i="9"/>
  <c r="C5" i="9"/>
  <c r="C4" i="9"/>
  <c r="D4" i="9" s="1"/>
  <c r="K60" i="8"/>
  <c r="K66" i="8" s="1"/>
  <c r="C4" i="8"/>
  <c r="D4" i="8" s="1"/>
  <c r="C11" i="8"/>
  <c r="C17" i="8"/>
  <c r="C9" i="8"/>
  <c r="C15" i="8"/>
  <c r="C7" i="8"/>
  <c r="C13" i="8"/>
  <c r="C5" i="8"/>
  <c r="C16" i="8"/>
  <c r="C12" i="8"/>
  <c r="C8" i="8"/>
  <c r="C18" i="8"/>
  <c r="C14" i="8"/>
  <c r="C10" i="8"/>
  <c r="C9" i="7"/>
  <c r="C12" i="7"/>
  <c r="C8" i="7"/>
  <c r="C11" i="7"/>
  <c r="C7" i="7"/>
  <c r="D7" i="7" s="1"/>
  <c r="D8" i="7" s="1"/>
  <c r="D9" i="7" s="1"/>
  <c r="D10" i="7" s="1"/>
  <c r="D11" i="7" s="1"/>
  <c r="D12" i="7" s="1"/>
  <c r="C10" i="7"/>
  <c r="C4" i="6"/>
  <c r="D4" i="6" s="1"/>
  <c r="C10" i="5"/>
  <c r="C13" i="5"/>
  <c r="C12" i="5"/>
  <c r="C4" i="5"/>
  <c r="D4" i="5" s="1"/>
  <c r="D5" i="5" s="1"/>
  <c r="N66" i="4"/>
  <c r="O63" i="4"/>
  <c r="O64" i="4" s="1"/>
  <c r="O65" i="4" s="1"/>
  <c r="J81" i="4"/>
  <c r="J80" i="4"/>
  <c r="J79" i="4"/>
  <c r="J77" i="4"/>
  <c r="J76" i="4"/>
  <c r="J75" i="4"/>
  <c r="J73" i="4"/>
  <c r="J72" i="4"/>
  <c r="J71" i="4"/>
  <c r="J69" i="4"/>
  <c r="J68" i="4"/>
  <c r="J67" i="4"/>
  <c r="J65" i="4"/>
  <c r="H82" i="4"/>
  <c r="J78" i="4"/>
  <c r="J74" i="4"/>
  <c r="J70" i="4"/>
  <c r="G82" i="4"/>
  <c r="J64" i="4"/>
  <c r="I82" i="4"/>
  <c r="J66" i="4"/>
  <c r="E57" i="4"/>
  <c r="E47" i="4"/>
  <c r="C21" i="4"/>
  <c r="C14" i="4"/>
  <c r="C10" i="4"/>
  <c r="C18" i="4"/>
  <c r="C5" i="4"/>
  <c r="C17" i="4"/>
  <c r="C13" i="4"/>
  <c r="C9" i="4"/>
  <c r="C8" i="4"/>
  <c r="C16" i="4"/>
  <c r="C12" i="4"/>
  <c r="C20" i="4"/>
  <c r="C7" i="4"/>
  <c r="C4" i="4"/>
  <c r="C15" i="4"/>
  <c r="C11" i="4"/>
  <c r="C19" i="4"/>
  <c r="C4" i="3"/>
  <c r="C7" i="3"/>
  <c r="C6" i="3"/>
  <c r="C5" i="3"/>
  <c r="F42" i="2"/>
  <c r="G41" i="2"/>
  <c r="H40" i="2"/>
  <c r="F38" i="2"/>
  <c r="G37" i="2"/>
  <c r="H36" i="2"/>
  <c r="F41" i="2"/>
  <c r="G40" i="2"/>
  <c r="H39" i="2"/>
  <c r="F37" i="2"/>
  <c r="G36" i="2"/>
  <c r="H42" i="2"/>
  <c r="F40" i="2"/>
  <c r="I40" i="2" s="1"/>
  <c r="G39" i="2"/>
  <c r="H38" i="2"/>
  <c r="F36" i="2"/>
  <c r="G42" i="2"/>
  <c r="H41" i="2"/>
  <c r="F39" i="2"/>
  <c r="G38" i="2"/>
  <c r="C7" i="2"/>
  <c r="C3" i="2"/>
  <c r="C6" i="2"/>
  <c r="C9" i="2"/>
  <c r="C5" i="2"/>
  <c r="C8" i="2"/>
  <c r="D4" i="3" l="1"/>
  <c r="C9" i="3"/>
  <c r="I24" i="9"/>
  <c r="K24" i="9"/>
  <c r="I25" i="9"/>
  <c r="K25" i="9"/>
  <c r="I26" i="9"/>
  <c r="K26" i="9"/>
  <c r="I27" i="9"/>
  <c r="K27" i="9"/>
  <c r="I28" i="9"/>
  <c r="K28" i="9"/>
  <c r="J23" i="9"/>
  <c r="H23" i="9"/>
  <c r="H24" i="9"/>
  <c r="J24" i="9"/>
  <c r="H25" i="9"/>
  <c r="L25" i="9" s="1"/>
  <c r="J25" i="9"/>
  <c r="H26" i="9"/>
  <c r="L26" i="9" s="1"/>
  <c r="J26" i="9"/>
  <c r="H27" i="9"/>
  <c r="L27" i="9" s="1"/>
  <c r="J27" i="9"/>
  <c r="H28" i="9"/>
  <c r="L28" i="9" s="1"/>
  <c r="J28" i="9"/>
  <c r="I23" i="9"/>
  <c r="I29" i="9" s="1"/>
  <c r="K23" i="9"/>
  <c r="K29" i="9" s="1"/>
  <c r="H29" i="7"/>
  <c r="J27" i="7"/>
  <c r="J23" i="7"/>
  <c r="I29" i="7"/>
  <c r="I37" i="2"/>
  <c r="C6" i="5"/>
  <c r="O64" i="8"/>
  <c r="O65" i="8" s="1"/>
  <c r="Q64" i="8"/>
  <c r="Q65" i="8" s="1"/>
  <c r="S64" i="8"/>
  <c r="S65" i="8" s="1"/>
  <c r="U64" i="8"/>
  <c r="U65" i="8" s="1"/>
  <c r="O62" i="8"/>
  <c r="Q62" i="8"/>
  <c r="S62" i="8"/>
  <c r="U62" i="8"/>
  <c r="P61" i="8"/>
  <c r="R61" i="8"/>
  <c r="T61" i="8"/>
  <c r="N61" i="8"/>
  <c r="T45" i="8"/>
  <c r="S46" i="8"/>
  <c r="U46" i="8"/>
  <c r="T47" i="8"/>
  <c r="S48" i="8"/>
  <c r="U48" i="8"/>
  <c r="T49" i="8"/>
  <c r="S50" i="8"/>
  <c r="U50" i="8"/>
  <c r="T51" i="8"/>
  <c r="S52" i="8"/>
  <c r="U52" i="8"/>
  <c r="T53" i="8"/>
  <c r="S54" i="8"/>
  <c r="U54" i="8"/>
  <c r="T55" i="8"/>
  <c r="S56" i="8"/>
  <c r="U56" i="8"/>
  <c r="T57" i="8"/>
  <c r="S58" i="8"/>
  <c r="U58" i="8"/>
  <c r="T59" i="8"/>
  <c r="O45" i="8"/>
  <c r="Q45" i="8"/>
  <c r="O46" i="8"/>
  <c r="Q46" i="8"/>
  <c r="O47" i="8"/>
  <c r="Q47" i="8"/>
  <c r="O48" i="8"/>
  <c r="Q48" i="8"/>
  <c r="O49" i="8"/>
  <c r="Q49" i="8"/>
  <c r="O50" i="8"/>
  <c r="Q50" i="8"/>
  <c r="O51" i="8"/>
  <c r="Q51" i="8"/>
  <c r="O52" i="8"/>
  <c r="Q52" i="8"/>
  <c r="O53" i="8"/>
  <c r="Q53" i="8"/>
  <c r="O54" i="8"/>
  <c r="Q54" i="8"/>
  <c r="O55" i="8"/>
  <c r="Q55" i="8"/>
  <c r="P64" i="8"/>
  <c r="P65" i="8" s="1"/>
  <c r="R64" i="8"/>
  <c r="R65" i="8" s="1"/>
  <c r="T64" i="8"/>
  <c r="T65" i="8" s="1"/>
  <c r="N64" i="8"/>
  <c r="N62" i="8"/>
  <c r="P62" i="8"/>
  <c r="P63" i="8" s="1"/>
  <c r="R62" i="8"/>
  <c r="R63" i="8" s="1"/>
  <c r="T62" i="8"/>
  <c r="T63" i="8" s="1"/>
  <c r="O61" i="8"/>
  <c r="O63" i="8" s="1"/>
  <c r="Q61" i="8"/>
  <c r="Q63" i="8" s="1"/>
  <c r="S61" i="8"/>
  <c r="S63" i="8" s="1"/>
  <c r="U61" i="8"/>
  <c r="U63" i="8" s="1"/>
  <c r="S45" i="8"/>
  <c r="U45" i="8"/>
  <c r="T46" i="8"/>
  <c r="S47" i="8"/>
  <c r="U47" i="8"/>
  <c r="T48" i="8"/>
  <c r="S49" i="8"/>
  <c r="U49" i="8"/>
  <c r="T50" i="8"/>
  <c r="S51" i="8"/>
  <c r="U51" i="8"/>
  <c r="T52" i="8"/>
  <c r="S53" i="8"/>
  <c r="U53" i="8"/>
  <c r="T54" i="8"/>
  <c r="S55" i="8"/>
  <c r="U55" i="8"/>
  <c r="S57" i="8"/>
  <c r="T58" i="8"/>
  <c r="U59" i="8"/>
  <c r="R45" i="8"/>
  <c r="R46" i="8"/>
  <c r="R47" i="8"/>
  <c r="R48" i="8"/>
  <c r="R49" i="8"/>
  <c r="R50" i="8"/>
  <c r="R51" i="8"/>
  <c r="R52" i="8"/>
  <c r="R53" i="8"/>
  <c r="R54" i="8"/>
  <c r="R55" i="8"/>
  <c r="P56" i="8"/>
  <c r="R56" i="8"/>
  <c r="P57" i="8"/>
  <c r="R57" i="8"/>
  <c r="P58" i="8"/>
  <c r="R58" i="8"/>
  <c r="P59" i="8"/>
  <c r="R59" i="8"/>
  <c r="N47" i="8"/>
  <c r="N49" i="8"/>
  <c r="V49" i="8" s="1"/>
  <c r="N51" i="8"/>
  <c r="N53" i="8"/>
  <c r="V53" i="8" s="1"/>
  <c r="N55" i="8"/>
  <c r="N57" i="8"/>
  <c r="N59" i="8"/>
  <c r="T56" i="8"/>
  <c r="U57" i="8"/>
  <c r="S59" i="8"/>
  <c r="P45" i="8"/>
  <c r="P46" i="8"/>
  <c r="P47" i="8"/>
  <c r="P48" i="8"/>
  <c r="P49" i="8"/>
  <c r="P50" i="8"/>
  <c r="P51" i="8"/>
  <c r="P52" i="8"/>
  <c r="P53" i="8"/>
  <c r="P54" i="8"/>
  <c r="P55" i="8"/>
  <c r="O56" i="8"/>
  <c r="Q56" i="8"/>
  <c r="O57" i="8"/>
  <c r="Q57" i="8"/>
  <c r="O58" i="8"/>
  <c r="Q58" i="8"/>
  <c r="O59" i="8"/>
  <c r="Q59" i="8"/>
  <c r="N46" i="8"/>
  <c r="V46" i="8" s="1"/>
  <c r="N48" i="8"/>
  <c r="N50" i="8"/>
  <c r="V50" i="8" s="1"/>
  <c r="N52" i="8"/>
  <c r="N54" i="8"/>
  <c r="V54" i="8" s="1"/>
  <c r="N56" i="8"/>
  <c r="N58" i="8"/>
  <c r="V58" i="8" s="1"/>
  <c r="N45" i="8"/>
  <c r="G29" i="7"/>
  <c r="J21" i="7"/>
  <c r="J25" i="7"/>
  <c r="C27" i="11"/>
  <c r="C11" i="10"/>
  <c r="D8" i="10"/>
  <c r="D9" i="10" s="1"/>
  <c r="D10" i="10" s="1"/>
  <c r="D11" i="9"/>
  <c r="D12" i="9" s="1"/>
  <c r="D13" i="9" s="1"/>
  <c r="D14" i="9" s="1"/>
  <c r="D15" i="9" s="1"/>
  <c r="D16" i="9" s="1"/>
  <c r="C17" i="9"/>
  <c r="D5" i="9"/>
  <c r="D6" i="9" s="1"/>
  <c r="C7" i="9"/>
  <c r="D5" i="8"/>
  <c r="D6" i="8" s="1"/>
  <c r="D7" i="8" s="1"/>
  <c r="D8" i="8" s="1"/>
  <c r="D9" i="8" s="1"/>
  <c r="D10" i="8" s="1"/>
  <c r="D11" i="8" s="1"/>
  <c r="D12" i="8" s="1"/>
  <c r="D13" i="8" s="1"/>
  <c r="D14" i="8" s="1"/>
  <c r="D15" i="8" s="1"/>
  <c r="D16" i="8" s="1"/>
  <c r="D17" i="8" s="1"/>
  <c r="D18" i="8" s="1"/>
  <c r="C19" i="8"/>
  <c r="C13" i="7"/>
  <c r="D10" i="5"/>
  <c r="D11" i="5" s="1"/>
  <c r="D12" i="5" s="1"/>
  <c r="D13" i="5" s="1"/>
  <c r="C14" i="5"/>
  <c r="J82" i="4"/>
  <c r="H55" i="4"/>
  <c r="I55" i="4"/>
  <c r="H54" i="4"/>
  <c r="G56" i="4"/>
  <c r="I54" i="4"/>
  <c r="I56" i="4"/>
  <c r="G55" i="4"/>
  <c r="H56" i="4"/>
  <c r="G54" i="4"/>
  <c r="H32" i="4"/>
  <c r="H44" i="4"/>
  <c r="G33" i="4"/>
  <c r="G41" i="4"/>
  <c r="F32" i="4"/>
  <c r="F40" i="4"/>
  <c r="H33" i="4"/>
  <c r="H37" i="4"/>
  <c r="H41" i="4"/>
  <c r="H45" i="4"/>
  <c r="G30" i="4"/>
  <c r="G34" i="4"/>
  <c r="G38" i="4"/>
  <c r="G42" i="4"/>
  <c r="G46" i="4"/>
  <c r="F33" i="4"/>
  <c r="F37" i="4"/>
  <c r="F41" i="4"/>
  <c r="F45" i="4"/>
  <c r="H34" i="4"/>
  <c r="H38" i="4"/>
  <c r="H46" i="4"/>
  <c r="G35" i="4"/>
  <c r="G39" i="4"/>
  <c r="F30" i="4"/>
  <c r="F38" i="4"/>
  <c r="F46" i="4"/>
  <c r="H30" i="4"/>
  <c r="H42" i="4"/>
  <c r="G31" i="4"/>
  <c r="G43" i="4"/>
  <c r="F34" i="4"/>
  <c r="I34" i="4" s="1"/>
  <c r="F42" i="4"/>
  <c r="H31" i="4"/>
  <c r="H35" i="4"/>
  <c r="H39" i="4"/>
  <c r="H43" i="4"/>
  <c r="H29" i="4"/>
  <c r="G32" i="4"/>
  <c r="G36" i="4"/>
  <c r="G40" i="4"/>
  <c r="G44" i="4"/>
  <c r="F31" i="4"/>
  <c r="F35" i="4"/>
  <c r="F39" i="4"/>
  <c r="F43" i="4"/>
  <c r="F29" i="4"/>
  <c r="H36" i="4"/>
  <c r="H40" i="4"/>
  <c r="G29" i="4"/>
  <c r="G37" i="4"/>
  <c r="G45" i="4"/>
  <c r="F36" i="4"/>
  <c r="F44" i="4"/>
  <c r="I44" i="4" s="1"/>
  <c r="D4" i="4"/>
  <c r="D5" i="4" s="1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C22" i="4"/>
  <c r="D5" i="3"/>
  <c r="D6" i="3" s="1"/>
  <c r="D7" i="3" s="1"/>
  <c r="D8" i="3" s="1"/>
  <c r="H43" i="2"/>
  <c r="I42" i="2"/>
  <c r="I36" i="2"/>
  <c r="F43" i="2"/>
  <c r="I38" i="2"/>
  <c r="I39" i="2"/>
  <c r="G43" i="2"/>
  <c r="I41" i="2"/>
  <c r="D3" i="2"/>
  <c r="D4" i="2" s="1"/>
  <c r="D5" i="2" s="1"/>
  <c r="D6" i="2" s="1"/>
  <c r="D7" i="2" s="1"/>
  <c r="D8" i="2" s="1"/>
  <c r="D9" i="2" s="1"/>
  <c r="C10" i="2"/>
  <c r="J29" i="7" l="1"/>
  <c r="N60" i="8"/>
  <c r="V45" i="8"/>
  <c r="V56" i="8"/>
  <c r="V52" i="8"/>
  <c r="V48" i="8"/>
  <c r="P60" i="8"/>
  <c r="V59" i="8"/>
  <c r="V55" i="8"/>
  <c r="V51" i="8"/>
  <c r="V47" i="8"/>
  <c r="U60" i="8"/>
  <c r="U66" i="8" s="1"/>
  <c r="N65" i="8"/>
  <c r="V64" i="8"/>
  <c r="V65" i="8" s="1"/>
  <c r="Q60" i="8"/>
  <c r="N63" i="8"/>
  <c r="V61" i="8"/>
  <c r="V63" i="8" s="1"/>
  <c r="Q66" i="8"/>
  <c r="H29" i="9"/>
  <c r="L23" i="9"/>
  <c r="L29" i="9" s="1"/>
  <c r="V57" i="8"/>
  <c r="R60" i="8"/>
  <c r="R66" i="8" s="1"/>
  <c r="T60" i="8"/>
  <c r="S60" i="8"/>
  <c r="S66" i="8" s="1"/>
  <c r="V62" i="8"/>
  <c r="T66" i="8"/>
  <c r="P66" i="8"/>
  <c r="O60" i="8"/>
  <c r="O66" i="8"/>
  <c r="L24" i="9"/>
  <c r="J29" i="9"/>
  <c r="J56" i="4"/>
  <c r="G57" i="4"/>
  <c r="J54" i="4"/>
  <c r="I57" i="4"/>
  <c r="J55" i="4"/>
  <c r="H57" i="4"/>
  <c r="I36" i="4"/>
  <c r="I39" i="4"/>
  <c r="I31" i="4"/>
  <c r="I46" i="4"/>
  <c r="I45" i="4"/>
  <c r="I42" i="4"/>
  <c r="I30" i="4"/>
  <c r="I37" i="4"/>
  <c r="I32" i="4"/>
  <c r="I35" i="4"/>
  <c r="I33" i="4"/>
  <c r="I29" i="4"/>
  <c r="F47" i="4"/>
  <c r="G47" i="4"/>
  <c r="I43" i="4"/>
  <c r="H47" i="4"/>
  <c r="I38" i="4"/>
  <c r="I41" i="4"/>
  <c r="I40" i="4"/>
  <c r="I43" i="2"/>
  <c r="N66" i="8" l="1"/>
  <c r="V60" i="8"/>
  <c r="V66" i="8" s="1"/>
  <c r="J57" i="4"/>
  <c r="I47" i="4"/>
  <c r="C15" i="6"/>
  <c r="D5" i="6"/>
  <c r="D6" i="6" s="1"/>
  <c r="D7" i="6" s="1"/>
  <c r="D8" i="6" s="1"/>
  <c r="D9" i="6" s="1"/>
  <c r="D10" i="6" s="1"/>
  <c r="D11" i="6" s="1"/>
  <c r="D12" i="6" s="1"/>
  <c r="D13" i="6" s="1"/>
  <c r="D14" i="6" s="1"/>
</calcChain>
</file>

<file path=xl/sharedStrings.xml><?xml version="1.0" encoding="utf-8"?>
<sst xmlns="http://schemas.openxmlformats.org/spreadsheetml/2006/main" count="791" uniqueCount="209">
  <si>
    <t>Nivel de estudios</t>
  </si>
  <si>
    <t>Total</t>
  </si>
  <si>
    <t>Sí</t>
  </si>
  <si>
    <t>No</t>
  </si>
  <si>
    <t>No registrado</t>
  </si>
  <si>
    <t>No estudió</t>
  </si>
  <si>
    <t>Sexo</t>
  </si>
  <si>
    <t>Mujer</t>
  </si>
  <si>
    <t>Primaria</t>
  </si>
  <si>
    <t>Secundaria</t>
  </si>
  <si>
    <t>Preparatoria</t>
  </si>
  <si>
    <t>Carrera técnica</t>
  </si>
  <si>
    <t>Licenciatura</t>
  </si>
  <si>
    <t>No especificó</t>
  </si>
  <si>
    <t>No se registró</t>
  </si>
  <si>
    <t>Hombre</t>
  </si>
  <si>
    <t>Mujeres</t>
  </si>
  <si>
    <t>Hombres</t>
  </si>
  <si>
    <t>Total global</t>
  </si>
  <si>
    <t>Edad</t>
  </si>
  <si>
    <t>Frecuencia</t>
  </si>
  <si>
    <t>Porcentaje</t>
  </si>
  <si>
    <t>Porcentaje acumulado</t>
  </si>
  <si>
    <t>18 o menor</t>
  </si>
  <si>
    <t>19-29</t>
  </si>
  <si>
    <t>30-39</t>
  </si>
  <si>
    <t>40-49</t>
  </si>
  <si>
    <t>50-59</t>
  </si>
  <si>
    <t>60 o más</t>
  </si>
  <si>
    <t>Tabla de edad</t>
  </si>
  <si>
    <t>Porcentje</t>
  </si>
  <si>
    <t>Tabla cruzada de atención por sexo en relación a la edad</t>
  </si>
  <si>
    <t>Mujer porcentaje</t>
  </si>
  <si>
    <t>Hombre porcentaje</t>
  </si>
  <si>
    <t>No registrado porcentaje</t>
  </si>
  <si>
    <t>Porcentaje total</t>
  </si>
  <si>
    <t>Rango de edad</t>
  </si>
  <si>
    <t>Estao civil</t>
  </si>
  <si>
    <t>Casada</t>
  </si>
  <si>
    <t>Casado</t>
  </si>
  <si>
    <t>Soltera</t>
  </si>
  <si>
    <t>Soltero</t>
  </si>
  <si>
    <t>Tabla estado civil</t>
  </si>
  <si>
    <t>Estado de Nacimiento</t>
  </si>
  <si>
    <t>BC</t>
  </si>
  <si>
    <t>BCS</t>
  </si>
  <si>
    <t>CDMX</t>
  </si>
  <si>
    <t>Chiapas</t>
  </si>
  <si>
    <t>Chihuahua</t>
  </si>
  <si>
    <t>EEUU</t>
  </si>
  <si>
    <t>El salvador</t>
  </si>
  <si>
    <t>GUATEMALA</t>
  </si>
  <si>
    <t>Guerrero</t>
  </si>
  <si>
    <t>Jalisco</t>
  </si>
  <si>
    <t>Michoacán</t>
  </si>
  <si>
    <t>Nayarit</t>
  </si>
  <si>
    <t>Oaxaca</t>
  </si>
  <si>
    <t>Puebla</t>
  </si>
  <si>
    <t>San Luis Potosi</t>
  </si>
  <si>
    <t>Sinaloa</t>
  </si>
  <si>
    <t>Veracruz</t>
  </si>
  <si>
    <t>EL SALVADOR</t>
  </si>
  <si>
    <t>Tabla de usuarios atendidos según estado de origen</t>
  </si>
  <si>
    <t>Tabla cruzada Estado de Nacimiento*Sexo</t>
  </si>
  <si>
    <t>Porcentaje mujeres</t>
  </si>
  <si>
    <t>Porcentajes hombres</t>
  </si>
  <si>
    <t>Porcentajes totales</t>
  </si>
  <si>
    <t>Tabla cruzada Migrante*Sexo</t>
  </si>
  <si>
    <t>¿Se presenta la condición de migrante?</t>
  </si>
  <si>
    <t>Totales</t>
  </si>
  <si>
    <t>Tabla cruzada Estado de Nacimiento*Migrante</t>
  </si>
  <si>
    <t>Porcentaje de Hombres</t>
  </si>
  <si>
    <t>Porcentaje de Mujeres</t>
  </si>
  <si>
    <t>Porcentaje No Registrado</t>
  </si>
  <si>
    <t>¿Se presenta la condición de migrante? (porcentajes)</t>
  </si>
  <si>
    <t>Tabla de servicios otrogados a migrantes</t>
  </si>
  <si>
    <t>¿Se han prestado servicios a personas de alguna etnia?</t>
  </si>
  <si>
    <t>Servicios otorgados a personas originarias de etnias</t>
  </si>
  <si>
    <t>Infarto cerebral</t>
  </si>
  <si>
    <t>Problemas de lenguaje</t>
  </si>
  <si>
    <t>¿Se han presentados personas con discapacidad para solicitar los servicios?</t>
  </si>
  <si>
    <t>Servicios otorgados a personas con discapacidad</t>
  </si>
  <si>
    <t>Delegación</t>
  </si>
  <si>
    <t>Centro</t>
  </si>
  <si>
    <t>Cerro Colorado</t>
  </si>
  <si>
    <t>La Presa</t>
  </si>
  <si>
    <t>La Presa Este</t>
  </si>
  <si>
    <t>Otay</t>
  </si>
  <si>
    <t>Playas de Tijuana</t>
  </si>
  <si>
    <t>San Antonio de los Buenos</t>
  </si>
  <si>
    <t>Sanchez Taboada</t>
  </si>
  <si>
    <t>Tabla de personas atendidas según delegación de pertenencia</t>
  </si>
  <si>
    <t>La Mesa</t>
  </si>
  <si>
    <t>Tabla de nivel de estudios</t>
  </si>
  <si>
    <t>Tabla cruzada Nivel de estudios*Sexo</t>
  </si>
  <si>
    <t>Ocupación</t>
  </si>
  <si>
    <t>Ama de casa</t>
  </si>
  <si>
    <t>Artista plástico</t>
  </si>
  <si>
    <t>Autoempleo</t>
  </si>
  <si>
    <t>Comerciante</t>
  </si>
  <si>
    <t>Comercio informal</t>
  </si>
  <si>
    <t>Desocupada</t>
  </si>
  <si>
    <t>Empleada</t>
  </si>
  <si>
    <t>Empleada de mostrador</t>
  </si>
  <si>
    <t>Empleada doméstica</t>
  </si>
  <si>
    <t>Enfermera</t>
  </si>
  <si>
    <t>Estudiante</t>
  </si>
  <si>
    <t>Mesera</t>
  </si>
  <si>
    <t>Servidora pública</t>
  </si>
  <si>
    <t>Tabla de ocupación</t>
  </si>
  <si>
    <t>Tabla cruzada Ocupación*Nivel de estudios*Sexo</t>
  </si>
  <si>
    <t>Servidora público</t>
  </si>
  <si>
    <t>Monoparental</t>
  </si>
  <si>
    <t>Nuclear</t>
  </si>
  <si>
    <t>Tipo de familia</t>
  </si>
  <si>
    <t>Tabla tipo de familia</t>
  </si>
  <si>
    <t>Tabla situación del hogas/tipo de familia</t>
  </si>
  <si>
    <t>Tabla cruzada Numero de integrantes de la familia*Situación del hogar/tipo de familia</t>
  </si>
  <si>
    <t>Situación del hogar tipo de familia</t>
  </si>
  <si>
    <t>Número de integrantes de la familia</t>
  </si>
  <si>
    <t>Porcentaje válido</t>
  </si>
  <si>
    <t>Asesoría</t>
  </si>
  <si>
    <t>Albergue</t>
  </si>
  <si>
    <t>CEJA</t>
  </si>
  <si>
    <t>CNDH</t>
  </si>
  <si>
    <t>Despacho comunitario</t>
  </si>
  <si>
    <t>DO</t>
  </si>
  <si>
    <t>Juzgado</t>
  </si>
  <si>
    <t>MP</t>
  </si>
  <si>
    <t>Notaría</t>
  </si>
  <si>
    <t>Otro</t>
  </si>
  <si>
    <t>PJEBC</t>
  </si>
  <si>
    <t>Psicología</t>
  </si>
  <si>
    <t>SEJP</t>
  </si>
  <si>
    <t>Canalización</t>
  </si>
  <si>
    <t>Acompañamiento</t>
  </si>
  <si>
    <t>Seguimiento</t>
  </si>
  <si>
    <t>Porcentaje acumuado</t>
  </si>
  <si>
    <t>Tabla de tipo de atención</t>
  </si>
  <si>
    <t>Canalizaciones a:</t>
  </si>
  <si>
    <t>No especificado</t>
  </si>
  <si>
    <t>Alimentos</t>
  </si>
  <si>
    <t>Custodia</t>
  </si>
  <si>
    <t>Patria potestad</t>
  </si>
  <si>
    <t>Divorcio</t>
  </si>
  <si>
    <t>Especificar otro asunto</t>
  </si>
  <si>
    <t>Adeudo</t>
  </si>
  <si>
    <t>Amenazas</t>
  </si>
  <si>
    <t>Asunto con el MP</t>
  </si>
  <si>
    <t>Atropellamiento</t>
  </si>
  <si>
    <t>Despojo</t>
  </si>
  <si>
    <t>Mediación</t>
  </si>
  <si>
    <t>Patrimonial</t>
  </si>
  <si>
    <t>Pensión</t>
  </si>
  <si>
    <t>Régimen de visitas</t>
  </si>
  <si>
    <t>Sustracción paternal de menor</t>
  </si>
  <si>
    <t>Asunto específico</t>
  </si>
  <si>
    <t>Tabla, tipo de asuntos atendidos</t>
  </si>
  <si>
    <t>Sexual</t>
  </si>
  <si>
    <t>Psicológica</t>
  </si>
  <si>
    <t>Física</t>
  </si>
  <si>
    <t>Económica</t>
  </si>
  <si>
    <t>Tabla de claasificación de violencia</t>
  </si>
  <si>
    <t>Comunitaria</t>
  </si>
  <si>
    <t>Familiar</t>
  </si>
  <si>
    <t>Institucional</t>
  </si>
  <si>
    <t>Docente</t>
  </si>
  <si>
    <t>Tabla de modalidad en la que se presenta la violencia</t>
  </si>
  <si>
    <t>Laboral</t>
  </si>
  <si>
    <t>Feminicidio</t>
  </si>
  <si>
    <t>Modalidad</t>
  </si>
  <si>
    <t>Modalidad de la violencia</t>
  </si>
  <si>
    <t>Concubino_a</t>
  </si>
  <si>
    <t>Cónyuge</t>
  </si>
  <si>
    <t>Novio_a</t>
  </si>
  <si>
    <t>Ex-esposa</t>
  </si>
  <si>
    <t>Ex-esposo</t>
  </si>
  <si>
    <t>Ex-pareja</t>
  </si>
  <si>
    <t>Familia política</t>
  </si>
  <si>
    <t>Hijo</t>
  </si>
  <si>
    <t>IMSS</t>
  </si>
  <si>
    <t>Vecinos</t>
  </si>
  <si>
    <t>Padre y o madre</t>
  </si>
  <si>
    <t>Concubino (a)</t>
  </si>
  <si>
    <t>Novio (a)</t>
  </si>
  <si>
    <t>Los casos de violencia presentada han sido por parte de:</t>
  </si>
  <si>
    <t>Tabla desagregado de otro</t>
  </si>
  <si>
    <t>Especifico</t>
  </si>
  <si>
    <t>Sí (no especificado)</t>
  </si>
  <si>
    <t>Intervención en crisis</t>
  </si>
  <si>
    <t>Atención en instituto</t>
  </si>
  <si>
    <t>De los servicios de atención otorgados, algunos fueron:</t>
  </si>
  <si>
    <t>Atención en módulo</t>
  </si>
  <si>
    <t>La mesa</t>
  </si>
  <si>
    <t>Playas</t>
  </si>
  <si>
    <t>Tipo de atención Canalización</t>
  </si>
  <si>
    <t>Seguimiento de caso</t>
  </si>
  <si>
    <t>Tipo de atención brindada</t>
  </si>
  <si>
    <t>Delegaciones donde se han presentado los casos</t>
  </si>
  <si>
    <t>Total en tipo de atenciones</t>
  </si>
  <si>
    <t>Tipo de violencia presentada</t>
  </si>
  <si>
    <t>Asunto atendido</t>
  </si>
  <si>
    <t>Total de asuntos atendidos</t>
  </si>
  <si>
    <t>Total de situaciones de violencia</t>
  </si>
  <si>
    <t>Total de modalidades</t>
  </si>
  <si>
    <t>Se ha ejercido por</t>
  </si>
  <si>
    <t>Servicios de atención</t>
  </si>
  <si>
    <t>Total globalk</t>
  </si>
  <si>
    <t>¿Se han otorgado servicios a migrantes?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</si>
</sst>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17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9" fontId="0" fillId="0" borderId="1" xfId="1" applyFont="1" applyBorder="1"/>
    <xf numFmtId="10" fontId="0" fillId="0" borderId="1" xfId="1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9" fontId="2" fillId="0" borderId="1" xfId="1" applyFont="1" applyBorder="1"/>
    <xf numFmtId="10" fontId="2" fillId="0" borderId="1" xfId="1" applyNumberFormat="1" applyFont="1" applyBorder="1"/>
    <xf numFmtId="10" fontId="1" fillId="0" borderId="1" xfId="1" applyNumberFormat="1" applyFont="1" applyBorder="1"/>
    <xf numFmtId="0" fontId="2" fillId="0" borderId="1" xfId="0" applyFont="1" applyFill="1" applyBorder="1"/>
    <xf numFmtId="0" fontId="0" fillId="0" borderId="0" xfId="0" applyBorder="1"/>
    <xf numFmtId="0" fontId="0" fillId="0" borderId="1" xfId="0" applyBorder="1" applyAlignment="1"/>
    <xf numFmtId="0" fontId="0" fillId="0" borderId="0" xfId="0" applyAlignment="1"/>
    <xf numFmtId="10" fontId="0" fillId="0" borderId="1" xfId="1" applyNumberFormat="1" applyFont="1" applyFill="1" applyBorder="1"/>
    <xf numFmtId="9" fontId="0" fillId="0" borderId="1" xfId="1" applyNumberFormat="1" applyFont="1" applyFill="1" applyBorder="1"/>
    <xf numFmtId="0" fontId="2" fillId="0" borderId="7" xfId="0" applyFont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9" fontId="2" fillId="0" borderId="0" xfId="1" applyFont="1" applyBorder="1"/>
    <xf numFmtId="0" fontId="2" fillId="0" borderId="1" xfId="0" applyFont="1" applyBorder="1" applyAlignment="1">
      <alignment horizontal="center" vertical="center"/>
    </xf>
    <xf numFmtId="9" fontId="2" fillId="0" borderId="1" xfId="1" applyFont="1" applyFill="1" applyBorder="1"/>
    <xf numFmtId="10" fontId="2" fillId="0" borderId="1" xfId="1" applyNumberFormat="1" applyFont="1" applyFill="1" applyBorder="1"/>
    <xf numFmtId="9" fontId="2" fillId="0" borderId="1" xfId="1" applyNumberFormat="1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1" applyNumberFormat="1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2" xfId="0" applyBorder="1"/>
    <xf numFmtId="0" fontId="0" fillId="0" borderId="15" xfId="0" applyBorder="1"/>
    <xf numFmtId="0" fontId="2" fillId="0" borderId="10" xfId="0" applyFont="1" applyBorder="1"/>
    <xf numFmtId="0" fontId="2" fillId="0" borderId="13" xfId="0" applyFont="1" applyBorder="1"/>
    <xf numFmtId="0" fontId="2" fillId="0" borderId="2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14" xfId="0" applyFont="1" applyBorder="1"/>
    <xf numFmtId="10" fontId="0" fillId="0" borderId="12" xfId="1" applyNumberFormat="1" applyFont="1" applyBorder="1"/>
    <xf numFmtId="10" fontId="2" fillId="0" borderId="13" xfId="1" applyNumberFormat="1" applyFont="1" applyBorder="1"/>
    <xf numFmtId="10" fontId="0" fillId="0" borderId="2" xfId="1" applyNumberFormat="1" applyFont="1" applyBorder="1"/>
    <xf numFmtId="10" fontId="0" fillId="0" borderId="15" xfId="1" applyNumberFormat="1" applyFont="1" applyBorder="1"/>
    <xf numFmtId="10" fontId="2" fillId="0" borderId="7" xfId="1" applyNumberFormat="1" applyFont="1" applyBorder="1"/>
    <xf numFmtId="10" fontId="0" fillId="0" borderId="10" xfId="1" applyNumberFormat="1" applyFont="1" applyBorder="1"/>
    <xf numFmtId="10" fontId="0" fillId="0" borderId="11" xfId="1" applyNumberFormat="1" applyFont="1" applyBorder="1"/>
    <xf numFmtId="0" fontId="0" fillId="2" borderId="26" xfId="0" applyFill="1" applyBorder="1"/>
    <xf numFmtId="0" fontId="0" fillId="2" borderId="28" xfId="0" applyFill="1" applyBorder="1"/>
    <xf numFmtId="10" fontId="0" fillId="2" borderId="28" xfId="1" applyNumberFormat="1" applyFont="1" applyFill="1" applyBorder="1"/>
    <xf numFmtId="9" fontId="0" fillId="2" borderId="27" xfId="1" applyNumberFormat="1" applyFont="1" applyFill="1" applyBorder="1"/>
    <xf numFmtId="10" fontId="0" fillId="0" borderId="1" xfId="0" applyNumberFormat="1" applyBorder="1"/>
    <xf numFmtId="0" fontId="0" fillId="0" borderId="7" xfId="0" applyBorder="1"/>
    <xf numFmtId="10" fontId="0" fillId="0" borderId="7" xfId="1" applyNumberFormat="1" applyFont="1" applyBorder="1"/>
    <xf numFmtId="0" fontId="2" fillId="0" borderId="3" xfId="0" applyFont="1" applyBorder="1"/>
    <xf numFmtId="0" fontId="2" fillId="0" borderId="26" xfId="0" applyFont="1" applyBorder="1"/>
    <xf numFmtId="9" fontId="2" fillId="0" borderId="26" xfId="1" applyNumberFormat="1" applyFont="1" applyBorder="1"/>
    <xf numFmtId="0" fontId="2" fillId="0" borderId="27" xfId="0" applyFont="1" applyBorder="1"/>
    <xf numFmtId="0" fontId="2" fillId="0" borderId="18" xfId="0" applyFont="1" applyBorder="1"/>
    <xf numFmtId="0" fontId="2" fillId="0" borderId="30" xfId="0" applyFont="1" applyBorder="1"/>
    <xf numFmtId="9" fontId="2" fillId="0" borderId="30" xfId="1" applyFont="1" applyBorder="1"/>
    <xf numFmtId="10" fontId="2" fillId="0" borderId="31" xfId="0" applyNumberFormat="1" applyFont="1" applyBorder="1"/>
    <xf numFmtId="9" fontId="2" fillId="0" borderId="30" xfId="1" applyNumberFormat="1" applyFont="1" applyBorder="1"/>
    <xf numFmtId="0" fontId="2" fillId="0" borderId="31" xfId="0" applyFont="1" applyBorder="1"/>
    <xf numFmtId="10" fontId="0" fillId="0" borderId="2" xfId="0" applyNumberFormat="1" applyBorder="1"/>
    <xf numFmtId="0" fontId="2" fillId="0" borderId="2" xfId="0" applyFont="1" applyBorder="1" applyAlignment="1">
      <alignment wrapText="1"/>
    </xf>
    <xf numFmtId="9" fontId="2" fillId="0" borderId="7" xfId="0" applyNumberFormat="1" applyFont="1" applyBorder="1"/>
    <xf numFmtId="10" fontId="2" fillId="0" borderId="7" xfId="0" applyNumberFormat="1" applyFont="1" applyBorder="1"/>
    <xf numFmtId="0" fontId="0" fillId="0" borderId="29" xfId="0" applyBorder="1"/>
    <xf numFmtId="0" fontId="2" fillId="0" borderId="27" xfId="0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10" fontId="0" fillId="0" borderId="1" xfId="0" applyNumberFormat="1" applyFont="1" applyBorder="1" applyAlignment="1">
      <alignment horizontal="center"/>
    </xf>
    <xf numFmtId="0" fontId="2" fillId="0" borderId="39" xfId="0" applyFont="1" applyBorder="1" applyAlignment="1">
      <alignment vertical="center"/>
    </xf>
    <xf numFmtId="0" fontId="2" fillId="0" borderId="40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10" fontId="0" fillId="0" borderId="1" xfId="0" applyNumberFormat="1" applyBorder="1" applyAlignment="1">
      <alignment wrapText="1"/>
    </xf>
    <xf numFmtId="164" fontId="0" fillId="0" borderId="1" xfId="1" applyNumberFormat="1" applyFont="1" applyBorder="1"/>
    <xf numFmtId="164" fontId="0" fillId="0" borderId="1" xfId="0" applyNumberFormat="1" applyBorder="1"/>
    <xf numFmtId="9" fontId="0" fillId="0" borderId="1" xfId="0" applyNumberFormat="1" applyBorder="1"/>
    <xf numFmtId="0" fontId="0" fillId="0" borderId="1" xfId="0" applyFill="1" applyBorder="1"/>
    <xf numFmtId="10" fontId="0" fillId="0" borderId="1" xfId="1" applyNumberFormat="1" applyFont="1" applyBorder="1" applyAlignment="1">
      <alignment wrapText="1"/>
    </xf>
    <xf numFmtId="0" fontId="2" fillId="0" borderId="0" xfId="0" applyFont="1" applyBorder="1"/>
    <xf numFmtId="0" fontId="2" fillId="0" borderId="12" xfId="0" applyFont="1" applyBorder="1"/>
    <xf numFmtId="0" fontId="0" fillId="0" borderId="17" xfId="0" applyBorder="1"/>
    <xf numFmtId="0" fontId="0" fillId="0" borderId="44" xfId="0" applyBorder="1"/>
    <xf numFmtId="0" fontId="2" fillId="0" borderId="44" xfId="0" applyFont="1" applyBorder="1"/>
    <xf numFmtId="0" fontId="2" fillId="0" borderId="16" xfId="0" applyFont="1" applyBorder="1"/>
    <xf numFmtId="0" fontId="0" fillId="0" borderId="46" xfId="0" applyBorder="1"/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43" xfId="0" applyFont="1" applyBorder="1"/>
    <xf numFmtId="0" fontId="0" fillId="0" borderId="32" xfId="0" applyBorder="1"/>
    <xf numFmtId="0" fontId="0" fillId="0" borderId="28" xfId="0" applyBorder="1"/>
    <xf numFmtId="0" fontId="0" fillId="0" borderId="53" xfId="0" applyBorder="1"/>
    <xf numFmtId="0" fontId="0" fillId="0" borderId="26" xfId="0" applyBorder="1"/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2" fillId="0" borderId="53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textRotation="90"/>
    </xf>
    <xf numFmtId="0" fontId="7" fillId="0" borderId="41" xfId="0" applyFont="1" applyBorder="1" applyAlignment="1">
      <alignment horizontal="center" vertical="center" textRotation="90"/>
    </xf>
    <xf numFmtId="0" fontId="7" fillId="0" borderId="42" xfId="0" applyFont="1" applyBorder="1" applyAlignment="1">
      <alignment horizontal="center" vertical="center" textRotation="90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43" xfId="0" applyFont="1" applyBorder="1" applyAlignment="1">
      <alignment horizontal="center" vertical="center" textRotation="90"/>
    </xf>
    <xf numFmtId="0" fontId="6" fillId="0" borderId="33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Rangos de edades atendidos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'Rango de edad, sexo'!$A$3:$A$9</c:f>
              <c:strCache>
                <c:ptCount val="7"/>
                <c:pt idx="0">
                  <c:v>18 o menor</c:v>
                </c:pt>
                <c:pt idx="1">
                  <c:v>19-29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 más</c:v>
                </c:pt>
                <c:pt idx="6">
                  <c:v>No registrado</c:v>
                </c:pt>
              </c:strCache>
            </c:strRef>
          </c:cat>
          <c:val>
            <c:numRef>
              <c:f>'Rango de edad, sexo'!$C$3:$C$9</c:f>
              <c:numCache>
                <c:formatCode>0.00%</c:formatCode>
                <c:ptCount val="7"/>
                <c:pt idx="0">
                  <c:v>1.4084507042253521E-2</c:v>
                </c:pt>
                <c:pt idx="1">
                  <c:v>0.22535211267605634</c:v>
                </c:pt>
                <c:pt idx="2">
                  <c:v>0.30985915492957744</c:v>
                </c:pt>
                <c:pt idx="3">
                  <c:v>0.18309859154929578</c:v>
                </c:pt>
                <c:pt idx="4">
                  <c:v>7.0422535211267609E-2</c:v>
                </c:pt>
                <c:pt idx="5">
                  <c:v>8.4507042253521125E-2</c:v>
                </c:pt>
                <c:pt idx="6">
                  <c:v>0.11267605633802817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3-4FC5-9A8A-929E4721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5431552"/>
        <c:axId val="185433088"/>
        <c:axId val="0"/>
      </c:bar3DChart>
      <c:catAx>
        <c:axId val="18543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433088"/>
        <c:crosses val="autoZero"/>
        <c:auto val="1"/>
        <c:lblAlgn val="ctr"/>
        <c:lblOffset val="100"/>
        <c:noMultiLvlLbl val="0"/>
      </c:catAx>
      <c:valAx>
        <c:axId val="18543308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54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'Etnias y discapacidad'!$A$3</c:f>
              <c:strCache>
                <c:ptCount val="1"/>
                <c:pt idx="0">
                  <c:v>¿Se han prestado servicios a personas de alguna etnia?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'Etnias y discapacidad'!$A$4:$A$5</c:f>
              <c:strCache>
                <c:ptCount val="2"/>
                <c:pt idx="0">
                  <c:v>No</c:v>
                </c:pt>
                <c:pt idx="1">
                  <c:v>No registrado</c:v>
                </c:pt>
              </c:strCache>
            </c:strRef>
          </c:cat>
          <c:val>
            <c:numRef>
              <c:f>'Etnias y discapacidad'!$C$4:$C$5</c:f>
              <c:numCache>
                <c:formatCode>0%</c:formatCode>
                <c:ptCount val="2"/>
                <c:pt idx="0">
                  <c:v>0.63380281690140849</c:v>
                </c:pt>
                <c:pt idx="1">
                  <c:v>0.36619718309859156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B5-4EA4-95E7-4BF8C349F13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'Etnias y discapacidad'!$A$10:$A$13</c:f>
              <c:strCache>
                <c:ptCount val="4"/>
                <c:pt idx="0">
                  <c:v>Infarto cerebral</c:v>
                </c:pt>
                <c:pt idx="1">
                  <c:v>No</c:v>
                </c:pt>
                <c:pt idx="2">
                  <c:v>No registrado</c:v>
                </c:pt>
                <c:pt idx="3">
                  <c:v>Problemas de lenguaje</c:v>
                </c:pt>
              </c:strCache>
            </c:strRef>
          </c:cat>
          <c:val>
            <c:numRef>
              <c:f>'Etnias y discapacidad'!$C$10:$C$13</c:f>
              <c:numCache>
                <c:formatCode>0.00%</c:formatCode>
                <c:ptCount val="4"/>
                <c:pt idx="0">
                  <c:v>1.4084507042253521E-2</c:v>
                </c:pt>
                <c:pt idx="1">
                  <c:v>0.647887323943662</c:v>
                </c:pt>
                <c:pt idx="2">
                  <c:v>0.323943661971831</c:v>
                </c:pt>
                <c:pt idx="3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E-44B3-BB5C-F601CD5482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Atención brindada según delegación</a:t>
            </a:r>
            <a:r>
              <a:rPr lang="es-MX" baseline="0"/>
              <a:t> de procedencia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Servicios otorgados</c:v>
          </c:tx>
          <c:invertIfNegative val="0"/>
          <c:cat>
            <c:strRef>
              <c:f>Delegación!$A$4:$A$14</c:f>
              <c:strCache>
                <c:ptCount val="11"/>
                <c:pt idx="0">
                  <c:v>La Mesa</c:v>
                </c:pt>
                <c:pt idx="1">
                  <c:v>La Presa Este</c:v>
                </c:pt>
                <c:pt idx="2">
                  <c:v>Sanchez Taboada</c:v>
                </c:pt>
                <c:pt idx="3">
                  <c:v>La Presa</c:v>
                </c:pt>
                <c:pt idx="4">
                  <c:v>Otay</c:v>
                </c:pt>
                <c:pt idx="5">
                  <c:v>Playas de Tijuana</c:v>
                </c:pt>
                <c:pt idx="6">
                  <c:v>Cerro Colorado</c:v>
                </c:pt>
                <c:pt idx="7">
                  <c:v>San Antonio de los Buenos</c:v>
                </c:pt>
                <c:pt idx="8">
                  <c:v>Centro</c:v>
                </c:pt>
                <c:pt idx="9">
                  <c:v>No especificó</c:v>
                </c:pt>
                <c:pt idx="10">
                  <c:v>No registrado</c:v>
                </c:pt>
              </c:strCache>
            </c:strRef>
          </c:cat>
          <c:val>
            <c:numRef>
              <c:f>Delegación!$B$4:$B$14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11</c:v>
                </c:pt>
                <c:pt idx="8">
                  <c:v>12</c:v>
                </c:pt>
                <c:pt idx="9">
                  <c:v>9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D-4994-A174-C55F0B701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754368"/>
        <c:axId val="185755904"/>
        <c:axId val="0"/>
      </c:bar3DChart>
      <c:catAx>
        <c:axId val="1857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755904"/>
        <c:crosses val="autoZero"/>
        <c:auto val="1"/>
        <c:lblAlgn val="ctr"/>
        <c:lblOffset val="100"/>
        <c:noMultiLvlLbl val="0"/>
      </c:catAx>
      <c:valAx>
        <c:axId val="185755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754368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Atención brindada según delegación</a:t>
            </a:r>
            <a:r>
              <a:rPr lang="es-MX" baseline="0"/>
              <a:t> de procedencia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Servicios otorgados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Delegación!$A$4:$A$14</c:f>
              <c:strCache>
                <c:ptCount val="11"/>
                <c:pt idx="0">
                  <c:v>La Mesa</c:v>
                </c:pt>
                <c:pt idx="1">
                  <c:v>La Presa Este</c:v>
                </c:pt>
                <c:pt idx="2">
                  <c:v>Sanchez Taboada</c:v>
                </c:pt>
                <c:pt idx="3">
                  <c:v>La Presa</c:v>
                </c:pt>
                <c:pt idx="4">
                  <c:v>Otay</c:v>
                </c:pt>
                <c:pt idx="5">
                  <c:v>Playas de Tijuana</c:v>
                </c:pt>
                <c:pt idx="6">
                  <c:v>Cerro Colorado</c:v>
                </c:pt>
                <c:pt idx="7">
                  <c:v>San Antonio de los Buenos</c:v>
                </c:pt>
                <c:pt idx="8">
                  <c:v>Centro</c:v>
                </c:pt>
                <c:pt idx="9">
                  <c:v>No especificó</c:v>
                </c:pt>
                <c:pt idx="10">
                  <c:v>No registrado</c:v>
                </c:pt>
              </c:strCache>
            </c:strRef>
          </c:cat>
          <c:val>
            <c:numRef>
              <c:f>Delegación!$C$4:$C$14</c:f>
              <c:numCache>
                <c:formatCode>0.00%</c:formatCode>
                <c:ptCount val="11"/>
                <c:pt idx="0">
                  <c:v>2.8169014084507043E-2</c:v>
                </c:pt>
                <c:pt idx="1">
                  <c:v>2.8169014084507043E-2</c:v>
                </c:pt>
                <c:pt idx="2">
                  <c:v>2.8169014084507043E-2</c:v>
                </c:pt>
                <c:pt idx="3">
                  <c:v>5.6338028169014086E-2</c:v>
                </c:pt>
                <c:pt idx="4">
                  <c:v>8.4507042253521125E-2</c:v>
                </c:pt>
                <c:pt idx="5">
                  <c:v>8.4507042253521125E-2</c:v>
                </c:pt>
                <c:pt idx="6">
                  <c:v>9.8591549295774641E-2</c:v>
                </c:pt>
                <c:pt idx="7">
                  <c:v>0.15492957746478872</c:v>
                </c:pt>
                <c:pt idx="8">
                  <c:v>0.16901408450704225</c:v>
                </c:pt>
                <c:pt idx="9">
                  <c:v>0.12676056338028169</c:v>
                </c:pt>
                <c:pt idx="10">
                  <c:v>0.14084507042253522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54-45A5-B65A-F00B1C1156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5783040"/>
        <c:axId val="185784576"/>
        <c:axId val="0"/>
      </c:bar3DChart>
      <c:catAx>
        <c:axId val="185783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784576"/>
        <c:crosses val="autoZero"/>
        <c:auto val="1"/>
        <c:lblAlgn val="ctr"/>
        <c:lblOffset val="100"/>
        <c:noMultiLvlLbl val="0"/>
      </c:catAx>
      <c:valAx>
        <c:axId val="185784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5783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Servicios</a:t>
            </a:r>
            <a:r>
              <a:rPr lang="es-MX" baseline="0"/>
              <a:t> de atención según estudios</a:t>
            </a:r>
            <a:endParaRPr lang="es-MX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Estudios!$A$5:$A$12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se registró</c:v>
                </c:pt>
              </c:strCache>
            </c:strRef>
          </c:cat>
          <c:val>
            <c:numRef>
              <c:f>Estudios!$B$5:$B$12</c:f>
              <c:numCache>
                <c:formatCode>General</c:formatCode>
                <c:ptCount val="8"/>
                <c:pt idx="0">
                  <c:v>6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5</c:v>
                </c:pt>
                <c:pt idx="6">
                  <c:v>12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B0-469E-B182-6A387F406D5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Estudios!$G$20</c:f>
              <c:strCache>
                <c:ptCount val="1"/>
                <c:pt idx="0">
                  <c:v>Mujeres</c:v>
                </c:pt>
              </c:strCache>
            </c:strRef>
          </c:tx>
          <c:invertIfNegative val="0"/>
          <c:cat>
            <c:strRef>
              <c:f>Estudios!$F$21:$F$28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se registró</c:v>
                </c:pt>
              </c:strCache>
            </c:strRef>
          </c:cat>
          <c:val>
            <c:numRef>
              <c:f>Estudios!$G$21:$G$28</c:f>
              <c:numCache>
                <c:formatCode>0.00%</c:formatCode>
                <c:ptCount val="8"/>
                <c:pt idx="0">
                  <c:v>8.4507042253521125E-2</c:v>
                </c:pt>
                <c:pt idx="1">
                  <c:v>1.4084507042253521E-2</c:v>
                </c:pt>
                <c:pt idx="2">
                  <c:v>7.0422535211267609E-2</c:v>
                </c:pt>
                <c:pt idx="3">
                  <c:v>2.8169014084507043E-2</c:v>
                </c:pt>
                <c:pt idx="4">
                  <c:v>1.4084507042253521E-2</c:v>
                </c:pt>
                <c:pt idx="5">
                  <c:v>7.0422535211267609E-2</c:v>
                </c:pt>
                <c:pt idx="6">
                  <c:v>0.16901408450704225</c:v>
                </c:pt>
                <c:pt idx="7">
                  <c:v>0.50704225352112675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13-465D-AE40-EDAD7C0FA138}"/>
            </c:ext>
          </c:extLst>
        </c:ser>
        <c:ser>
          <c:idx val="1"/>
          <c:order val="1"/>
          <c:tx>
            <c:strRef>
              <c:f>Estudios!$H$20</c:f>
              <c:strCache>
                <c:ptCount val="1"/>
                <c:pt idx="0">
                  <c:v>Hombres</c:v>
                </c:pt>
              </c:strCache>
            </c:strRef>
          </c:tx>
          <c:invertIfNegative val="0"/>
          <c:cat>
            <c:strRef>
              <c:f>Estudios!$F$21:$F$28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se registró</c:v>
                </c:pt>
              </c:strCache>
            </c:strRef>
          </c:cat>
          <c:val>
            <c:numRef>
              <c:f>Estudios!$H$21:$H$28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2.8169014084507043E-2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13-465D-AE40-EDAD7C0FA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206464"/>
        <c:axId val="186224640"/>
        <c:axId val="0"/>
      </c:bar3DChart>
      <c:catAx>
        <c:axId val="186206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224640"/>
        <c:crosses val="autoZero"/>
        <c:auto val="1"/>
        <c:lblAlgn val="ctr"/>
        <c:lblOffset val="100"/>
        <c:noMultiLvlLbl val="0"/>
      </c:catAx>
      <c:valAx>
        <c:axId val="1862246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620646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Ocupación!$A$4:$A$18</c:f>
              <c:strCache>
                <c:ptCount val="15"/>
                <c:pt idx="0">
                  <c:v>Ama de casa</c:v>
                </c:pt>
                <c:pt idx="1">
                  <c:v>Artista plástico</c:v>
                </c:pt>
                <c:pt idx="2">
                  <c:v>Autoempleo</c:v>
                </c:pt>
                <c:pt idx="3">
                  <c:v>Comerciante</c:v>
                </c:pt>
                <c:pt idx="4">
                  <c:v>Comercio informal</c:v>
                </c:pt>
                <c:pt idx="5">
                  <c:v>Desocupada</c:v>
                </c:pt>
                <c:pt idx="6">
                  <c:v>Empleada</c:v>
                </c:pt>
                <c:pt idx="7">
                  <c:v>Empleada de mostrador</c:v>
                </c:pt>
                <c:pt idx="8">
                  <c:v>Empleada doméstica</c:v>
                </c:pt>
                <c:pt idx="9">
                  <c:v>Enfermera</c:v>
                </c:pt>
                <c:pt idx="10">
                  <c:v>Estudiante</c:v>
                </c:pt>
                <c:pt idx="11">
                  <c:v>Mesera</c:v>
                </c:pt>
                <c:pt idx="12">
                  <c:v>No especificó</c:v>
                </c:pt>
                <c:pt idx="13">
                  <c:v>No registrado</c:v>
                </c:pt>
                <c:pt idx="14">
                  <c:v>Servidora pública</c:v>
                </c:pt>
              </c:strCache>
            </c:strRef>
          </c:cat>
          <c:val>
            <c:numRef>
              <c:f>Ocupación!$B$4:$B$18</c:f>
              <c:numCache>
                <c:formatCode>General</c:formatCode>
                <c:ptCount val="15"/>
                <c:pt idx="0">
                  <c:v>18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7</c:v>
                </c:pt>
                <c:pt idx="13">
                  <c:v>19</c:v>
                </c:pt>
                <c:pt idx="1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4F-4A41-8C6B-C57D39D77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591872"/>
        <c:axId val="186593664"/>
        <c:axId val="0"/>
      </c:bar3DChart>
      <c:catAx>
        <c:axId val="186591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593664"/>
        <c:crosses val="autoZero"/>
        <c:auto val="1"/>
        <c:lblAlgn val="ctr"/>
        <c:lblOffset val="100"/>
        <c:noMultiLvlLbl val="0"/>
      </c:catAx>
      <c:valAx>
        <c:axId val="186593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659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Ocupación!$A$4:$A$18</c:f>
              <c:strCache>
                <c:ptCount val="15"/>
                <c:pt idx="0">
                  <c:v>Ama de casa</c:v>
                </c:pt>
                <c:pt idx="1">
                  <c:v>Artista plástico</c:v>
                </c:pt>
                <c:pt idx="2">
                  <c:v>Autoempleo</c:v>
                </c:pt>
                <c:pt idx="3">
                  <c:v>Comerciante</c:v>
                </c:pt>
                <c:pt idx="4">
                  <c:v>Comercio informal</c:v>
                </c:pt>
                <c:pt idx="5">
                  <c:v>Desocupada</c:v>
                </c:pt>
                <c:pt idx="6">
                  <c:v>Empleada</c:v>
                </c:pt>
                <c:pt idx="7">
                  <c:v>Empleada de mostrador</c:v>
                </c:pt>
                <c:pt idx="8">
                  <c:v>Empleada doméstica</c:v>
                </c:pt>
                <c:pt idx="9">
                  <c:v>Enfermera</c:v>
                </c:pt>
                <c:pt idx="10">
                  <c:v>Estudiante</c:v>
                </c:pt>
                <c:pt idx="11">
                  <c:v>Mesera</c:v>
                </c:pt>
                <c:pt idx="12">
                  <c:v>No especificó</c:v>
                </c:pt>
                <c:pt idx="13">
                  <c:v>No registrado</c:v>
                </c:pt>
                <c:pt idx="14">
                  <c:v>Servidora pública</c:v>
                </c:pt>
              </c:strCache>
            </c:strRef>
          </c:cat>
          <c:val>
            <c:numRef>
              <c:f>Ocupación!$C$4:$C$18</c:f>
              <c:numCache>
                <c:formatCode>0.00%</c:formatCode>
                <c:ptCount val="15"/>
                <c:pt idx="0">
                  <c:v>0.25352112676056338</c:v>
                </c:pt>
                <c:pt idx="1">
                  <c:v>1.4084507042253521E-2</c:v>
                </c:pt>
                <c:pt idx="2">
                  <c:v>4.2253521126760563E-2</c:v>
                </c:pt>
                <c:pt idx="3">
                  <c:v>5.6338028169014086E-2</c:v>
                </c:pt>
                <c:pt idx="4">
                  <c:v>1.4084507042253521E-2</c:v>
                </c:pt>
                <c:pt idx="5">
                  <c:v>1.4084507042253521E-2</c:v>
                </c:pt>
                <c:pt idx="6">
                  <c:v>0.14084507042253522</c:v>
                </c:pt>
                <c:pt idx="7">
                  <c:v>1.4084507042253521E-2</c:v>
                </c:pt>
                <c:pt idx="8">
                  <c:v>1.4084507042253521E-2</c:v>
                </c:pt>
                <c:pt idx="9">
                  <c:v>2.8169014084507043E-2</c:v>
                </c:pt>
                <c:pt idx="10">
                  <c:v>1.4084507042253521E-2</c:v>
                </c:pt>
                <c:pt idx="11">
                  <c:v>1.4084507042253521E-2</c:v>
                </c:pt>
                <c:pt idx="12">
                  <c:v>9.8591549295774641E-2</c:v>
                </c:pt>
                <c:pt idx="13">
                  <c:v>0.26760563380281688</c:v>
                </c:pt>
                <c:pt idx="14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D-4CBF-8422-472E3F6878B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6618624"/>
        <c:axId val="186620160"/>
        <c:axId val="0"/>
      </c:bar3DChart>
      <c:catAx>
        <c:axId val="186618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620160"/>
        <c:crosses val="autoZero"/>
        <c:auto val="1"/>
        <c:lblAlgn val="ctr"/>
        <c:lblOffset val="100"/>
        <c:noMultiLvlLbl val="0"/>
      </c:catAx>
      <c:valAx>
        <c:axId val="1866201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661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Ocupación de las mujeres respecto a nivel de estudios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Ocupación!$M$45</c:f>
              <c:strCache>
                <c:ptCount val="1"/>
                <c:pt idx="0">
                  <c:v>Ama de casa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(Ocupación!$N$45,Ocupación!$Q$45,Ocupación!$S$45,Ocupación!$T$45,Ocupación!$U$45)</c:f>
              <c:numCache>
                <c:formatCode>0.00%</c:formatCode>
                <c:ptCount val="5"/>
                <c:pt idx="0">
                  <c:v>4.2253521126760563E-2</c:v>
                </c:pt>
                <c:pt idx="1">
                  <c:v>2.8169014084507043E-2</c:v>
                </c:pt>
                <c:pt idx="2">
                  <c:v>2.8169014084507043E-2</c:v>
                </c:pt>
                <c:pt idx="3">
                  <c:v>1.4084507042253521E-2</c:v>
                </c:pt>
                <c:pt idx="4">
                  <c:v>0.14084507042253522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C-4929-A05F-5A79E9F5D03B}"/>
            </c:ext>
          </c:extLst>
        </c:ser>
        <c:ser>
          <c:idx val="1"/>
          <c:order val="1"/>
          <c:tx>
            <c:strRef>
              <c:f>Ocupación!$M$46</c:f>
              <c:strCache>
                <c:ptCount val="1"/>
                <c:pt idx="0">
                  <c:v>Artista plástico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Ocupación!$S$46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C-4929-A05F-5A79E9F5D03B}"/>
            </c:ext>
          </c:extLst>
        </c:ser>
        <c:ser>
          <c:idx val="2"/>
          <c:order val="2"/>
          <c:tx>
            <c:strRef>
              <c:f>Ocupación!$M$47</c:f>
              <c:strCache>
                <c:ptCount val="1"/>
                <c:pt idx="0">
                  <c:v>Autoempleo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(Ocupación!$P$47,Ocupación!$U$47)</c:f>
              <c:numCache>
                <c:formatCode>0.00%</c:formatCode>
                <c:ptCount val="2"/>
                <c:pt idx="0">
                  <c:v>1.4084507042253521E-2</c:v>
                </c:pt>
                <c:pt idx="1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C-4929-A05F-5A79E9F5D03B}"/>
            </c:ext>
          </c:extLst>
        </c:ser>
        <c:ser>
          <c:idx val="3"/>
          <c:order val="3"/>
          <c:tx>
            <c:strRef>
              <c:f>Ocupación!$M$48</c:f>
              <c:strCache>
                <c:ptCount val="1"/>
                <c:pt idx="0">
                  <c:v>Comerciante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(Ocupación!$N$48:$P$48,Ocupación!$U$48)</c:f>
              <c:numCache>
                <c:formatCode>0.00%</c:formatCode>
                <c:ptCount val="4"/>
                <c:pt idx="0">
                  <c:v>1.4084507042253521E-2</c:v>
                </c:pt>
                <c:pt idx="1">
                  <c:v>1.4084507042253521E-2</c:v>
                </c:pt>
                <c:pt idx="2">
                  <c:v>1.4084507042253521E-2</c:v>
                </c:pt>
                <c:pt idx="3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C-4929-A05F-5A79E9F5D03B}"/>
            </c:ext>
          </c:extLst>
        </c:ser>
        <c:ser>
          <c:idx val="4"/>
          <c:order val="4"/>
          <c:tx>
            <c:strRef>
              <c:f>Ocupación!$M$49</c:f>
              <c:strCache>
                <c:ptCount val="1"/>
                <c:pt idx="0">
                  <c:v>Comercio informal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Ocupación!$U$49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C-4929-A05F-5A79E9F5D03B}"/>
            </c:ext>
          </c:extLst>
        </c:ser>
        <c:ser>
          <c:idx val="5"/>
          <c:order val="5"/>
          <c:tx>
            <c:strRef>
              <c:f>Ocupación!$M$50</c:f>
              <c:strCache>
                <c:ptCount val="1"/>
                <c:pt idx="0">
                  <c:v>Desocupada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Ocupación!$U$50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FC-4929-A05F-5A79E9F5D03B}"/>
            </c:ext>
          </c:extLst>
        </c:ser>
        <c:ser>
          <c:idx val="6"/>
          <c:order val="6"/>
          <c:tx>
            <c:strRef>
              <c:f>Ocupación!$M$51</c:f>
              <c:strCache>
                <c:ptCount val="1"/>
                <c:pt idx="0">
                  <c:v>Empleada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(Ocupación!$N$51,Ocupación!$P$51,Ocupación!$T$51,Ocupación!$U$51)</c:f>
              <c:numCache>
                <c:formatCode>0.00%</c:formatCode>
                <c:ptCount val="4"/>
                <c:pt idx="0">
                  <c:v>2.8169014084507043E-2</c:v>
                </c:pt>
                <c:pt idx="1">
                  <c:v>1.4084507042253521E-2</c:v>
                </c:pt>
                <c:pt idx="2">
                  <c:v>5.6338028169014086E-2</c:v>
                </c:pt>
                <c:pt idx="3">
                  <c:v>4.2253521126760563E-2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FC-4929-A05F-5A79E9F5D03B}"/>
            </c:ext>
          </c:extLst>
        </c:ser>
        <c:ser>
          <c:idx val="7"/>
          <c:order val="7"/>
          <c:tx>
            <c:strRef>
              <c:f>Ocupación!$M$52</c:f>
              <c:strCache>
                <c:ptCount val="1"/>
                <c:pt idx="0">
                  <c:v>Empleada de mostrador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Ocupación!$T$52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FC-4929-A05F-5A79E9F5D03B}"/>
            </c:ext>
          </c:extLst>
        </c:ser>
        <c:ser>
          <c:idx val="8"/>
          <c:order val="8"/>
          <c:tx>
            <c:strRef>
              <c:f>Ocupación!$M$53</c:f>
              <c:strCache>
                <c:ptCount val="1"/>
                <c:pt idx="0">
                  <c:v>Empleada doméstica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Ocupación!$T$53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FC-4929-A05F-5A79E9F5D03B}"/>
            </c:ext>
          </c:extLst>
        </c:ser>
        <c:ser>
          <c:idx val="9"/>
          <c:order val="9"/>
          <c:tx>
            <c:strRef>
              <c:f>Ocupación!$M$54</c:f>
              <c:strCache>
                <c:ptCount val="1"/>
                <c:pt idx="0">
                  <c:v>Enfermera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Ocupación!$S$54</c:f>
              <c:numCache>
                <c:formatCode>0.00%</c:formatCode>
                <c:ptCount val="1"/>
                <c:pt idx="0">
                  <c:v>2.8169014084507043E-2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FC-4929-A05F-5A79E9F5D03B}"/>
            </c:ext>
          </c:extLst>
        </c:ser>
        <c:ser>
          <c:idx val="10"/>
          <c:order val="10"/>
          <c:tx>
            <c:strRef>
              <c:f>Ocupación!$M$55</c:f>
              <c:strCache>
                <c:ptCount val="1"/>
                <c:pt idx="0">
                  <c:v>Estudiante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Ocupación!$R$55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FC-4929-A05F-5A79E9F5D03B}"/>
            </c:ext>
          </c:extLst>
        </c:ser>
        <c:ser>
          <c:idx val="11"/>
          <c:order val="11"/>
          <c:tx>
            <c:strRef>
              <c:f>Ocupación!$M$56</c:f>
              <c:strCache>
                <c:ptCount val="1"/>
                <c:pt idx="0">
                  <c:v>Mesera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Ocupación!$U$56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8FC-4929-A05F-5A79E9F5D03B}"/>
            </c:ext>
          </c:extLst>
        </c:ser>
        <c:ser>
          <c:idx val="14"/>
          <c:order val="12"/>
          <c:tx>
            <c:strRef>
              <c:f>Ocupación!$M$59</c:f>
              <c:strCache>
                <c:ptCount val="1"/>
                <c:pt idx="0">
                  <c:v>Servidora público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Ocupación!$U$59</c:f>
              <c:numCache>
                <c:formatCode>0.00%</c:formatCode>
                <c:ptCount val="1"/>
                <c:pt idx="0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8FC-4929-A05F-5A79E9F5D03B}"/>
            </c:ext>
          </c:extLst>
        </c:ser>
        <c:ser>
          <c:idx val="12"/>
          <c:order val="13"/>
          <c:tx>
            <c:strRef>
              <c:f>Ocupación!$M$57</c:f>
              <c:strCache>
                <c:ptCount val="1"/>
                <c:pt idx="0">
                  <c:v>No especificó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(Ocupación!$P$57,Ocupación!$T$57,Ocupación!$U$57)</c:f>
              <c:numCache>
                <c:formatCode>0.00%</c:formatCode>
                <c:ptCount val="3"/>
                <c:pt idx="0">
                  <c:v>1.4084507042253521E-2</c:v>
                </c:pt>
                <c:pt idx="1">
                  <c:v>7.0422535211267609E-2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8FC-4929-A05F-5A79E9F5D03B}"/>
            </c:ext>
          </c:extLst>
        </c:ser>
        <c:ser>
          <c:idx val="13"/>
          <c:order val="14"/>
          <c:tx>
            <c:strRef>
              <c:f>Ocupación!$M$58</c:f>
              <c:strCache>
                <c:ptCount val="1"/>
                <c:pt idx="0">
                  <c:v>No registrado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(Ocupación!$P$58,Ocupación!$U$58)</c:f>
              <c:numCache>
                <c:formatCode>0.00%</c:formatCode>
                <c:ptCount val="2"/>
                <c:pt idx="0">
                  <c:v>1.4084507042253521E-2</c:v>
                </c:pt>
                <c:pt idx="1">
                  <c:v>0.22535211267605634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FC-4929-A05F-5A79E9F5D0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782848"/>
        <c:axId val="186784384"/>
        <c:axId val="0"/>
      </c:bar3DChart>
      <c:catAx>
        <c:axId val="186782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784384"/>
        <c:crosses val="autoZero"/>
        <c:auto val="1"/>
        <c:lblAlgn val="ctr"/>
        <c:lblOffset val="100"/>
        <c:noMultiLvlLbl val="0"/>
      </c:catAx>
      <c:valAx>
        <c:axId val="1867843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678284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Ocupacón</a:t>
            </a:r>
            <a:r>
              <a:rPr lang="es-MX" baseline="0"/>
              <a:t> de los hombres respecto a nivel de estudios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Ocupación!$M$61</c:f>
              <c:strCache>
                <c:ptCount val="1"/>
                <c:pt idx="0">
                  <c:v>Autoempleo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Ocupación!$N$61:$U$61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2-4AC8-962D-89D8BAC8F7B3}"/>
            </c:ext>
          </c:extLst>
        </c:ser>
        <c:ser>
          <c:idx val="1"/>
          <c:order val="1"/>
          <c:tx>
            <c:strRef>
              <c:f>Ocupación!$M$62</c:f>
              <c:strCache>
                <c:ptCount val="1"/>
                <c:pt idx="0">
                  <c:v>No registrado</c:v>
                </c:pt>
              </c:strCache>
            </c:strRef>
          </c:tx>
          <c:invertIfNegative val="0"/>
          <c:cat>
            <c:strRef>
              <c:f>Ocupación!$N$44:$U$44</c:f>
              <c:strCache>
                <c:ptCount val="8"/>
                <c:pt idx="0">
                  <c:v>No estudió</c:v>
                </c:pt>
                <c:pt idx="1">
                  <c:v>Primaria</c:v>
                </c:pt>
                <c:pt idx="2">
                  <c:v>Secundaria</c:v>
                </c:pt>
                <c:pt idx="3">
                  <c:v>Preparatoria</c:v>
                </c:pt>
                <c:pt idx="4">
                  <c:v>Carrera técnica</c:v>
                </c:pt>
                <c:pt idx="5">
                  <c:v>Licenciatura</c:v>
                </c:pt>
                <c:pt idx="6">
                  <c:v>No especificó</c:v>
                </c:pt>
                <c:pt idx="7">
                  <c:v>No registrado</c:v>
                </c:pt>
              </c:strCache>
            </c:strRef>
          </c:cat>
          <c:val>
            <c:numRef>
              <c:f>Ocupación!$N$62:$U$62</c:f>
              <c:numCache>
                <c:formatCode>0.00%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2-4AC8-962D-89D8BAC8F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824192"/>
        <c:axId val="186825728"/>
        <c:axId val="0"/>
      </c:bar3DChart>
      <c:catAx>
        <c:axId val="18682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825728"/>
        <c:crosses val="autoZero"/>
        <c:auto val="1"/>
        <c:lblAlgn val="ctr"/>
        <c:lblOffset val="100"/>
        <c:noMultiLvlLbl val="0"/>
      </c:catAx>
      <c:valAx>
        <c:axId val="186825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682419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Cantidad de servicios de atención brindados</a:t>
            </a:r>
            <a:r>
              <a:rPr lang="es-MX" baseline="0"/>
              <a:t> según sexo</a:t>
            </a:r>
            <a:endParaRPr lang="es-MX"/>
          </a:p>
        </c:rich>
      </c:tx>
      <c:overlay val="0"/>
    </c:title>
    <c:autoTitleDeleted val="0"/>
    <c:view3D>
      <c:rotX val="20"/>
      <c:rotY val="4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'Rango de edad, sexo'!$A$22:$A$24</c:f>
              <c:strCache>
                <c:ptCount val="3"/>
                <c:pt idx="0">
                  <c:v>Mujer</c:v>
                </c:pt>
                <c:pt idx="1">
                  <c:v>Hombre</c:v>
                </c:pt>
                <c:pt idx="2">
                  <c:v>No registrado</c:v>
                </c:pt>
              </c:strCache>
            </c:strRef>
          </c:cat>
          <c:val>
            <c:numRef>
              <c:f>'Rango de edad, sexo'!$C$22:$C$24</c:f>
              <c:numCache>
                <c:formatCode>0.00%</c:formatCode>
                <c:ptCount val="3"/>
                <c:pt idx="0">
                  <c:v>0.95774647887323938</c:v>
                </c:pt>
                <c:pt idx="1">
                  <c:v>2.8169014084507043E-2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3-49C1-8520-97FF0B0FC1C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'Situación del hogar tipo de fam'!$A$2</c:f>
              <c:strCache>
                <c:ptCount val="1"/>
                <c:pt idx="0">
                  <c:v>Tipo de familia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'Situación del hogar tipo de fam'!$A$3:$A$6</c:f>
              <c:strCache>
                <c:ptCount val="4"/>
                <c:pt idx="0">
                  <c:v>Monoparental</c:v>
                </c:pt>
                <c:pt idx="1">
                  <c:v>No especificó</c:v>
                </c:pt>
                <c:pt idx="2">
                  <c:v>No registrado</c:v>
                </c:pt>
                <c:pt idx="3">
                  <c:v>Nuclear</c:v>
                </c:pt>
              </c:strCache>
            </c:strRef>
          </c:cat>
          <c:val>
            <c:numRef>
              <c:f>'Situación del hogar tipo de fam'!$C$3:$C$6</c:f>
              <c:numCache>
                <c:formatCode>0.00%</c:formatCode>
                <c:ptCount val="4"/>
                <c:pt idx="0">
                  <c:v>8.4507042253521125E-2</c:v>
                </c:pt>
                <c:pt idx="1">
                  <c:v>0.15492957746478872</c:v>
                </c:pt>
                <c:pt idx="2">
                  <c:v>0.71830985915492962</c:v>
                </c:pt>
                <c:pt idx="3">
                  <c:v>4.2253521126760563E-2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25-4DAD-A071-DF13EE44E4B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Número de integrantes de la familia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'Situación del hogar tipo de fam'!$A$10</c:f>
              <c:strCache>
                <c:ptCount val="1"/>
                <c:pt idx="0">
                  <c:v>Número de integrantes de la familia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'Situación del hogar tipo de fam'!$A$11:$A$16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No registrado</c:v>
                </c:pt>
              </c:strCache>
            </c:strRef>
          </c:cat>
          <c:val>
            <c:numRef>
              <c:f>'Situación del hogar tipo de fam'!$C$11:$C$16</c:f>
              <c:numCache>
                <c:formatCode>0.00%</c:formatCode>
                <c:ptCount val="6"/>
                <c:pt idx="0">
                  <c:v>2.8169014084507043E-2</c:v>
                </c:pt>
                <c:pt idx="1">
                  <c:v>0.16901408450704225</c:v>
                </c:pt>
                <c:pt idx="2">
                  <c:v>0.19718309859154928</c:v>
                </c:pt>
                <c:pt idx="3">
                  <c:v>9.8591549295774641E-2</c:v>
                </c:pt>
                <c:pt idx="4">
                  <c:v>9.8591549295774641E-2</c:v>
                </c:pt>
                <c:pt idx="5">
                  <c:v>0.40845070422535212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38-47E4-AAD0-94E3C1F3351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'Situación del hogar tipo de fam'!$H$22</c:f>
              <c:strCache>
                <c:ptCount val="1"/>
                <c:pt idx="0">
                  <c:v>Monoparental</c:v>
                </c:pt>
              </c:strCache>
            </c:strRef>
          </c:tx>
          <c:invertIfNegative val="0"/>
          <c:cat>
            <c:strRef>
              <c:f>'Situación del hogar tipo de fam'!$G$23:$G$28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No registrado</c:v>
                </c:pt>
              </c:strCache>
            </c:strRef>
          </c:cat>
          <c:val>
            <c:numRef>
              <c:f>'Situación del hogar tipo de fam'!$H$23:$H$28</c:f>
              <c:numCache>
                <c:formatCode>0.00%</c:formatCode>
                <c:ptCount val="6"/>
                <c:pt idx="0">
                  <c:v>0</c:v>
                </c:pt>
                <c:pt idx="1">
                  <c:v>2.8169014084507043E-2</c:v>
                </c:pt>
                <c:pt idx="2">
                  <c:v>1.4084507042253521E-2</c:v>
                </c:pt>
                <c:pt idx="3">
                  <c:v>2.8169014084507043E-2</c:v>
                </c:pt>
                <c:pt idx="4">
                  <c:v>0</c:v>
                </c:pt>
                <c:pt idx="5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A7-44F9-81B6-0E4F8C9AB428}"/>
            </c:ext>
          </c:extLst>
        </c:ser>
        <c:ser>
          <c:idx val="1"/>
          <c:order val="1"/>
          <c:tx>
            <c:strRef>
              <c:f>'Situación del hogar tipo de fam'!$K$22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strRef>
              <c:f>'Situación del hogar tipo de fam'!$G$23:$G$28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No registrado</c:v>
                </c:pt>
              </c:strCache>
            </c:strRef>
          </c:cat>
          <c:val>
            <c:numRef>
              <c:f>'Situación del hogar tipo de fam'!$K$23:$K$28</c:f>
              <c:numCache>
                <c:formatCode>0.00%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1.4084507042253521E-2</c:v>
                </c:pt>
                <c:pt idx="3">
                  <c:v>0</c:v>
                </c:pt>
                <c:pt idx="4">
                  <c:v>2.8169014084507043E-2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A7-44F9-81B6-0E4F8C9AB428}"/>
            </c:ext>
          </c:extLst>
        </c:ser>
        <c:ser>
          <c:idx val="2"/>
          <c:order val="2"/>
          <c:tx>
            <c:strRef>
              <c:f>'Situación del hogar tipo de fam'!$I$22</c:f>
              <c:strCache>
                <c:ptCount val="1"/>
                <c:pt idx="0">
                  <c:v>No especificó</c:v>
                </c:pt>
              </c:strCache>
            </c:strRef>
          </c:tx>
          <c:invertIfNegative val="0"/>
          <c:cat>
            <c:strRef>
              <c:f>'Situación del hogar tipo de fam'!$G$23:$G$28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No registrado</c:v>
                </c:pt>
              </c:strCache>
            </c:strRef>
          </c:cat>
          <c:val>
            <c:numRef>
              <c:f>'Situación del hogar tipo de fam'!$I$23:$I$28</c:f>
              <c:numCache>
                <c:formatCode>0.00%</c:formatCode>
                <c:ptCount val="6"/>
                <c:pt idx="0">
                  <c:v>1.4084507042253521E-2</c:v>
                </c:pt>
                <c:pt idx="1">
                  <c:v>1.4084507042253521E-2</c:v>
                </c:pt>
                <c:pt idx="2">
                  <c:v>2.8169014084507043E-2</c:v>
                </c:pt>
                <c:pt idx="3">
                  <c:v>2.8169014084507043E-2</c:v>
                </c:pt>
                <c:pt idx="4">
                  <c:v>2.8169014084507043E-2</c:v>
                </c:pt>
                <c:pt idx="5">
                  <c:v>4.2253521126760563E-2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A7-44F9-81B6-0E4F8C9AB428}"/>
            </c:ext>
          </c:extLst>
        </c:ser>
        <c:ser>
          <c:idx val="3"/>
          <c:order val="3"/>
          <c:tx>
            <c:strRef>
              <c:f>'Situación del hogar tipo de fam'!$J$22</c:f>
              <c:strCache>
                <c:ptCount val="1"/>
                <c:pt idx="0">
                  <c:v>No registrado</c:v>
                </c:pt>
              </c:strCache>
            </c:strRef>
          </c:tx>
          <c:invertIfNegative val="0"/>
          <c:cat>
            <c:strRef>
              <c:f>'Situación del hogar tipo de fam'!$G$23:$G$28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No registrado</c:v>
                </c:pt>
              </c:strCache>
            </c:strRef>
          </c:cat>
          <c:val>
            <c:numRef>
              <c:f>'Situación del hogar tipo de fam'!$J$23:$J$28</c:f>
              <c:numCache>
                <c:formatCode>0.00%</c:formatCode>
                <c:ptCount val="6"/>
                <c:pt idx="0">
                  <c:v>1.4084507042253521E-2</c:v>
                </c:pt>
                <c:pt idx="1">
                  <c:v>0.12676056338028169</c:v>
                </c:pt>
                <c:pt idx="2">
                  <c:v>0.14084507042253522</c:v>
                </c:pt>
                <c:pt idx="3">
                  <c:v>4.2253521126760563E-2</c:v>
                </c:pt>
                <c:pt idx="4">
                  <c:v>4.2253521126760563E-2</c:v>
                </c:pt>
                <c:pt idx="5">
                  <c:v>0.352112676056338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A7-44F9-81B6-0E4F8C9AB4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6856960"/>
        <c:axId val="186858496"/>
        <c:axId val="0"/>
      </c:bar3DChart>
      <c:catAx>
        <c:axId val="186856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6858496"/>
        <c:crosses val="autoZero"/>
        <c:auto val="1"/>
        <c:lblAlgn val="ctr"/>
        <c:lblOffset val="100"/>
        <c:noMultiLvlLbl val="0"/>
      </c:catAx>
      <c:valAx>
        <c:axId val="1868584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685696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Los</a:t>
            </a:r>
            <a:r>
              <a:rPr lang="es-MX" baseline="0"/>
              <a:t> servicios brindados regularmente son para: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de atención brindada'!$A$2</c:f>
              <c:strCache>
                <c:ptCount val="1"/>
                <c:pt idx="0">
                  <c:v>Asesoría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3.28542094455852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904-4C75-BB07-B2E29447D6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brindada'!$B$3:$B$5</c:f>
              <c:numCache>
                <c:formatCode>General</c:formatCode>
                <c:ptCount val="3"/>
                <c:pt idx="0">
                  <c:v>62</c:v>
                </c:pt>
                <c:pt idx="1">
                  <c:v>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04-4C75-BB07-B2E29447D6BC}"/>
            </c:ext>
          </c:extLst>
        </c:ser>
        <c:ser>
          <c:idx val="1"/>
          <c:order val="1"/>
          <c:tx>
            <c:strRef>
              <c:f>'Tipo de atención brindada'!$A$7</c:f>
              <c:strCache>
                <c:ptCount val="1"/>
                <c:pt idx="0">
                  <c:v>Canalización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689253935660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904-4C75-BB07-B2E29447D6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04-4C75-BB07-B2E29447D6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brindada'!$B$8:$B$10</c:f>
              <c:numCache>
                <c:formatCode>General</c:formatCode>
                <c:ptCount val="3"/>
                <c:pt idx="0">
                  <c:v>38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04-4C75-BB07-B2E29447D6BC}"/>
            </c:ext>
          </c:extLst>
        </c:ser>
        <c:ser>
          <c:idx val="2"/>
          <c:order val="2"/>
          <c:tx>
            <c:strRef>
              <c:f>'Tipo de atención brindada'!$A$12</c:f>
              <c:strCache>
                <c:ptCount val="1"/>
                <c:pt idx="0">
                  <c:v>Acompañamiento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464065708418891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04-4C75-BB07-B2E29447D6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brindada'!$B$13:$B$15</c:f>
              <c:numCache>
                <c:formatCode>General</c:formatCode>
                <c:ptCount val="3"/>
                <c:pt idx="0">
                  <c:v>0</c:v>
                </c:pt>
                <c:pt idx="1">
                  <c:v>70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04-4C75-BB07-B2E29447D6BC}"/>
            </c:ext>
          </c:extLst>
        </c:ser>
        <c:ser>
          <c:idx val="3"/>
          <c:order val="3"/>
          <c:tx>
            <c:strRef>
              <c:f>'Tipo de atención brindada'!$A$17</c:f>
              <c:strCache>
                <c:ptCount val="1"/>
                <c:pt idx="0">
                  <c:v>Seguimiento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095140314852840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04-4C75-BB07-B2E29447D6B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904-4C75-BB07-B2E29447D6B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brindada'!$B$18:$B$20</c:f>
              <c:numCache>
                <c:formatCode>General</c:formatCode>
                <c:ptCount val="3"/>
                <c:pt idx="0">
                  <c:v>2</c:v>
                </c:pt>
                <c:pt idx="1">
                  <c:v>68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04-4C75-BB07-B2E29447D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204736"/>
        <c:axId val="187206272"/>
        <c:axId val="0"/>
      </c:bar3DChart>
      <c:catAx>
        <c:axId val="187204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206272"/>
        <c:crosses val="autoZero"/>
        <c:auto val="1"/>
        <c:lblAlgn val="ctr"/>
        <c:lblOffset val="100"/>
        <c:noMultiLvlLbl val="0"/>
      </c:catAx>
      <c:valAx>
        <c:axId val="18720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204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MX"/>
              <a:t>Los</a:t>
            </a:r>
            <a:r>
              <a:rPr lang="es-MX" baseline="0"/>
              <a:t> srvicios brindados regularmente son para: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de atención brindada'!$A$2</c:f>
              <c:strCache>
                <c:ptCount val="1"/>
                <c:pt idx="0">
                  <c:v>Asesoría</c:v>
                </c:pt>
              </c:strCache>
            </c:strRef>
          </c:tx>
          <c:invertIfNegative val="0"/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brindada'!$C$3:$C$5</c:f>
              <c:numCache>
                <c:formatCode>0.00%</c:formatCode>
                <c:ptCount val="3"/>
                <c:pt idx="0">
                  <c:v>0.87323943661971826</c:v>
                </c:pt>
                <c:pt idx="1">
                  <c:v>0.11267605633802817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4-4DC3-B3D0-6EC072DBBF46}"/>
            </c:ext>
          </c:extLst>
        </c:ser>
        <c:ser>
          <c:idx val="1"/>
          <c:order val="1"/>
          <c:tx>
            <c:strRef>
              <c:f>'Tipo de atención brindada'!$A$7</c:f>
              <c:strCache>
                <c:ptCount val="1"/>
                <c:pt idx="0">
                  <c:v>Canalización</c:v>
                </c:pt>
              </c:strCache>
            </c:strRef>
          </c:tx>
          <c:invertIfNegative val="0"/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brindada'!$C$8:$C$10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4-4DC3-B3D0-6EC072DBBF46}"/>
            </c:ext>
          </c:extLst>
        </c:ser>
        <c:ser>
          <c:idx val="2"/>
          <c:order val="2"/>
          <c:tx>
            <c:strRef>
              <c:f>'Tipo de atención brindada'!$A$12</c:f>
              <c:strCache>
                <c:ptCount val="1"/>
                <c:pt idx="0">
                  <c:v>Acompañamiento</c:v>
                </c:pt>
              </c:strCache>
            </c:strRef>
          </c:tx>
          <c:invertIfNegative val="0"/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brindada'!$C$13:$C$15</c:f>
              <c:numCache>
                <c:formatCode>0.00%</c:formatCode>
                <c:ptCount val="3"/>
                <c:pt idx="0">
                  <c:v>0</c:v>
                </c:pt>
                <c:pt idx="1">
                  <c:v>0.9859154929577465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4-4DC3-B3D0-6EC072DBBF46}"/>
            </c:ext>
          </c:extLst>
        </c:ser>
        <c:ser>
          <c:idx val="3"/>
          <c:order val="3"/>
          <c:tx>
            <c:strRef>
              <c:f>'Tipo de atención brindada'!$A$17</c:f>
              <c:strCache>
                <c:ptCount val="1"/>
                <c:pt idx="0">
                  <c:v>Seguimiento</c:v>
                </c:pt>
              </c:strCache>
            </c:strRef>
          </c:tx>
          <c:invertIfNegative val="0"/>
          <c:cat>
            <c:strRef>
              <c:f>'Tipo de atención brindada'!$A$18:$A$20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 de atención brindada'!$C$18:$C$20</c:f>
              <c:numCache>
                <c:formatCode>0.00%</c:formatCode>
                <c:ptCount val="3"/>
                <c:pt idx="0">
                  <c:v>2.8169014084507043E-2</c:v>
                </c:pt>
                <c:pt idx="1">
                  <c:v>0.95774647887323938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4-4DC3-B3D0-6EC072DB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7254272"/>
        <c:axId val="187255808"/>
        <c:axId val="0"/>
      </c:bar3DChart>
      <c:catAx>
        <c:axId val="18725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255808"/>
        <c:crosses val="autoZero"/>
        <c:auto val="1"/>
        <c:lblAlgn val="ctr"/>
        <c:lblOffset val="100"/>
        <c:noMultiLvlLbl val="0"/>
      </c:catAx>
      <c:valAx>
        <c:axId val="18725580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725427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Servicios de canalización desagregados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de atención brindada'!$G$2</c:f>
              <c:strCache>
                <c:ptCount val="1"/>
                <c:pt idx="0">
                  <c:v>Frecuencia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'Tipo de atención brindada'!$F$3:$F$15</c:f>
              <c:strCache>
                <c:ptCount val="13"/>
                <c:pt idx="0">
                  <c:v>Albergue</c:v>
                </c:pt>
                <c:pt idx="1">
                  <c:v>CEJA</c:v>
                </c:pt>
                <c:pt idx="2">
                  <c:v>CNDH</c:v>
                </c:pt>
                <c:pt idx="3">
                  <c:v>Despacho comunitario</c:v>
                </c:pt>
                <c:pt idx="4">
                  <c:v>DO</c:v>
                </c:pt>
                <c:pt idx="5">
                  <c:v>Juzgado</c:v>
                </c:pt>
                <c:pt idx="6">
                  <c:v>MP</c:v>
                </c:pt>
                <c:pt idx="7">
                  <c:v>Notaría</c:v>
                </c:pt>
                <c:pt idx="8">
                  <c:v>PJEBC</c:v>
                </c:pt>
                <c:pt idx="9">
                  <c:v>Psicología</c:v>
                </c:pt>
                <c:pt idx="10">
                  <c:v>SEJP</c:v>
                </c:pt>
                <c:pt idx="11">
                  <c:v>No especificado</c:v>
                </c:pt>
                <c:pt idx="12">
                  <c:v>No registrado</c:v>
                </c:pt>
              </c:strCache>
            </c:strRef>
          </c:cat>
          <c:val>
            <c:numRef>
              <c:f>'Tipo de atención brindada'!$G$3:$G$15</c:f>
              <c:numCache>
                <c:formatCode>General</c:formatCode>
                <c:ptCount val="13"/>
                <c:pt idx="0">
                  <c:v>2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F-4B59-A8C5-0A480E1FCA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299712"/>
        <c:axId val="187301248"/>
        <c:axId val="0"/>
      </c:bar3DChart>
      <c:catAx>
        <c:axId val="1872997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301248"/>
        <c:crosses val="autoZero"/>
        <c:auto val="1"/>
        <c:lblAlgn val="ctr"/>
        <c:lblOffset val="100"/>
        <c:noMultiLvlLbl val="0"/>
      </c:catAx>
      <c:valAx>
        <c:axId val="187301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2997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Servicios de canalización desagregados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 de atención brindada'!$H$2</c:f>
              <c:strCache>
                <c:ptCount val="1"/>
                <c:pt idx="0">
                  <c:v>Porcentaje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'Tipo de atención brindada'!$F$3:$F$15</c:f>
              <c:strCache>
                <c:ptCount val="13"/>
                <c:pt idx="0">
                  <c:v>Albergue</c:v>
                </c:pt>
                <c:pt idx="1">
                  <c:v>CEJA</c:v>
                </c:pt>
                <c:pt idx="2">
                  <c:v>CNDH</c:v>
                </c:pt>
                <c:pt idx="3">
                  <c:v>Despacho comunitario</c:v>
                </c:pt>
                <c:pt idx="4">
                  <c:v>DO</c:v>
                </c:pt>
                <c:pt idx="5">
                  <c:v>Juzgado</c:v>
                </c:pt>
                <c:pt idx="6">
                  <c:v>MP</c:v>
                </c:pt>
                <c:pt idx="7">
                  <c:v>Notaría</c:v>
                </c:pt>
                <c:pt idx="8">
                  <c:v>PJEBC</c:v>
                </c:pt>
                <c:pt idx="9">
                  <c:v>Psicología</c:v>
                </c:pt>
                <c:pt idx="10">
                  <c:v>SEJP</c:v>
                </c:pt>
                <c:pt idx="11">
                  <c:v>No especificado</c:v>
                </c:pt>
                <c:pt idx="12">
                  <c:v>No registrado</c:v>
                </c:pt>
              </c:strCache>
            </c:strRef>
          </c:cat>
          <c:val>
            <c:numRef>
              <c:f>'Tipo de atención brindada'!$H$3:$H$15</c:f>
              <c:numCache>
                <c:formatCode>0.00%</c:formatCode>
                <c:ptCount val="13"/>
                <c:pt idx="0">
                  <c:v>5.128205128205128E-2</c:v>
                </c:pt>
                <c:pt idx="1">
                  <c:v>0.17948717948717949</c:v>
                </c:pt>
                <c:pt idx="2">
                  <c:v>2.564102564102564E-2</c:v>
                </c:pt>
                <c:pt idx="3">
                  <c:v>0.15384615384615385</c:v>
                </c:pt>
                <c:pt idx="4">
                  <c:v>7.6923076923076927E-2</c:v>
                </c:pt>
                <c:pt idx="5">
                  <c:v>5.128205128205128E-2</c:v>
                </c:pt>
                <c:pt idx="6">
                  <c:v>0.20512820512820512</c:v>
                </c:pt>
                <c:pt idx="7">
                  <c:v>2.564102564102564E-2</c:v>
                </c:pt>
                <c:pt idx="8">
                  <c:v>2.564102564102564E-2</c:v>
                </c:pt>
                <c:pt idx="9">
                  <c:v>2.564102564102564E-2</c:v>
                </c:pt>
                <c:pt idx="10">
                  <c:v>2.564102564102564E-2</c:v>
                </c:pt>
                <c:pt idx="11">
                  <c:v>0.12820512820512819</c:v>
                </c:pt>
                <c:pt idx="12">
                  <c:v>2.564102564102564E-2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21-410F-B5E7-770175B543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335040"/>
        <c:axId val="187336576"/>
        <c:axId val="0"/>
      </c:bar3DChart>
      <c:catAx>
        <c:axId val="18733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336576"/>
        <c:crosses val="autoZero"/>
        <c:auto val="1"/>
        <c:lblAlgn val="ctr"/>
        <c:lblOffset val="100"/>
        <c:noMultiLvlLbl val="0"/>
      </c:catAx>
      <c:valAx>
        <c:axId val="187336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733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Tipo de asuntos atendidos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'Asunto atendido'!$A$2</c:f>
              <c:strCache>
                <c:ptCount val="1"/>
                <c:pt idx="0">
                  <c:v>Tabla, tipo de asuntos atendidos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('Asunto atendido'!$A$3,'Asunto atendido'!$A$8,'Asunto atendido'!$A$13,'Asunto atendido'!$A$18,'Asunto atendido'!$A$23)</c:f>
              <c:strCache>
                <c:ptCount val="5"/>
                <c:pt idx="0">
                  <c:v>Alimentos</c:v>
                </c:pt>
                <c:pt idx="1">
                  <c:v>Custodia</c:v>
                </c:pt>
                <c:pt idx="2">
                  <c:v>Patria potestad</c:v>
                </c:pt>
                <c:pt idx="3">
                  <c:v>Divorcio</c:v>
                </c:pt>
                <c:pt idx="4">
                  <c:v>Otro</c:v>
                </c:pt>
              </c:strCache>
            </c:strRef>
          </c:cat>
          <c:val>
            <c:numRef>
              <c:f>('Asunto atendido'!$B$4,'Asunto atendido'!$B$9,'Asunto atendido'!$B$14,'Asunto atendido'!$B$19,'Asunto atendido'!$B$24)</c:f>
              <c:numCache>
                <c:formatCode>General</c:formatCode>
                <c:ptCount val="5"/>
                <c:pt idx="0">
                  <c:v>22</c:v>
                </c:pt>
                <c:pt idx="1">
                  <c:v>20</c:v>
                </c:pt>
                <c:pt idx="2">
                  <c:v>2</c:v>
                </c:pt>
                <c:pt idx="3">
                  <c:v>12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1-4E41-B2B4-4AAA76CD55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'Asunto atendido'!$G$2</c:f>
              <c:strCache>
                <c:ptCount val="1"/>
                <c:pt idx="0">
                  <c:v>Especificar otro asunto</c:v>
                </c:pt>
              </c:strCache>
            </c:strRef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'Asunto atendido'!$G$4:$G$15</c:f>
              <c:strCache>
                <c:ptCount val="12"/>
                <c:pt idx="0">
                  <c:v>Adeudo</c:v>
                </c:pt>
                <c:pt idx="1">
                  <c:v>Amenazas</c:v>
                </c:pt>
                <c:pt idx="2">
                  <c:v>Asunto con el MP</c:v>
                </c:pt>
                <c:pt idx="3">
                  <c:v>Atropellamiento</c:v>
                </c:pt>
                <c:pt idx="4">
                  <c:v>Despojo</c:v>
                </c:pt>
                <c:pt idx="5">
                  <c:v>Mediación</c:v>
                </c:pt>
                <c:pt idx="6">
                  <c:v>Patrimonial</c:v>
                </c:pt>
                <c:pt idx="7">
                  <c:v>Pensión</c:v>
                </c:pt>
                <c:pt idx="8">
                  <c:v>Régimen de visitas</c:v>
                </c:pt>
                <c:pt idx="9">
                  <c:v>Sustracción paternal de menor</c:v>
                </c:pt>
                <c:pt idx="10">
                  <c:v>No especificado</c:v>
                </c:pt>
                <c:pt idx="11">
                  <c:v>No registrado</c:v>
                </c:pt>
              </c:strCache>
            </c:strRef>
          </c:cat>
          <c:val>
            <c:numRef>
              <c:f>'Asunto atendido'!$I$4:$I$15</c:f>
              <c:numCache>
                <c:formatCode>0.00%</c:formatCode>
                <c:ptCount val="12"/>
                <c:pt idx="0">
                  <c:v>0.11764705882352941</c:v>
                </c:pt>
                <c:pt idx="1">
                  <c:v>5.8823529411764705E-2</c:v>
                </c:pt>
                <c:pt idx="2">
                  <c:v>5.8823529411764705E-2</c:v>
                </c:pt>
                <c:pt idx="3">
                  <c:v>5.8823529411764705E-2</c:v>
                </c:pt>
                <c:pt idx="4">
                  <c:v>0.11764705882352941</c:v>
                </c:pt>
                <c:pt idx="5">
                  <c:v>5.8823529411764705E-2</c:v>
                </c:pt>
                <c:pt idx="6">
                  <c:v>0.11764705882352941</c:v>
                </c:pt>
                <c:pt idx="7">
                  <c:v>5.8823529411764705E-2</c:v>
                </c:pt>
                <c:pt idx="8">
                  <c:v>0.11764705882352941</c:v>
                </c:pt>
                <c:pt idx="9">
                  <c:v>5.8823529411764705E-2</c:v>
                </c:pt>
                <c:pt idx="10">
                  <c:v>0.11764705882352941</c:v>
                </c:pt>
                <c:pt idx="11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1-45A8-8B77-28663E31D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470208"/>
        <c:axId val="187472896"/>
        <c:axId val="0"/>
      </c:bar3DChart>
      <c:catAx>
        <c:axId val="187470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7472896"/>
        <c:crosses val="autoZero"/>
        <c:auto val="1"/>
        <c:lblAlgn val="ctr"/>
        <c:lblOffset val="100"/>
        <c:noMultiLvlLbl val="0"/>
      </c:catAx>
      <c:valAx>
        <c:axId val="187472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747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'tipos de violencia'!$A$2</c:f>
              <c:strCache>
                <c:ptCount val="1"/>
                <c:pt idx="0">
                  <c:v>Sexual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violencia'!$B$3:$B$5</c:f>
              <c:numCache>
                <c:formatCode>General</c:formatCode>
                <c:ptCount val="3"/>
                <c:pt idx="0">
                  <c:v>2</c:v>
                </c:pt>
                <c:pt idx="1">
                  <c:v>68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46-4FB5-8746-A231F4CC8135}"/>
            </c:ext>
          </c:extLst>
        </c:ser>
        <c:ser>
          <c:idx val="1"/>
          <c:order val="1"/>
          <c:tx>
            <c:strRef>
              <c:f>'tipos de violencia'!$A$7</c:f>
              <c:strCache>
                <c:ptCount val="1"/>
                <c:pt idx="0">
                  <c:v>Psicológica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violencia'!$B$9:$B$11</c:f>
              <c:numCache>
                <c:formatCode>General</c:formatCode>
                <c:ptCount val="3"/>
                <c:pt idx="0">
                  <c:v>41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6-4FB5-8746-A231F4CC8135}"/>
            </c:ext>
          </c:extLst>
        </c:ser>
        <c:ser>
          <c:idx val="2"/>
          <c:order val="2"/>
          <c:tx>
            <c:strRef>
              <c:f>'tipos de violencia'!$A$13</c:f>
              <c:strCache>
                <c:ptCount val="1"/>
                <c:pt idx="0">
                  <c:v>Física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violencia'!$B$15:$B$17</c:f>
              <c:numCache>
                <c:formatCode>General</c:formatCode>
                <c:ptCount val="3"/>
                <c:pt idx="0">
                  <c:v>19</c:v>
                </c:pt>
                <c:pt idx="1">
                  <c:v>51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6-4FB5-8746-A231F4CC8135}"/>
            </c:ext>
          </c:extLst>
        </c:ser>
        <c:ser>
          <c:idx val="3"/>
          <c:order val="3"/>
          <c:tx>
            <c:strRef>
              <c:f>'tipos de violencia'!$A$19</c:f>
              <c:strCache>
                <c:ptCount val="1"/>
                <c:pt idx="0">
                  <c:v>Económica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violencia'!$B$21:$B$23</c:f>
              <c:numCache>
                <c:formatCode>General</c:formatCode>
                <c:ptCount val="3"/>
                <c:pt idx="0">
                  <c:v>24</c:v>
                </c:pt>
                <c:pt idx="1">
                  <c:v>46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6-4FB5-8746-A231F4CC8135}"/>
            </c:ext>
          </c:extLst>
        </c:ser>
        <c:ser>
          <c:idx val="4"/>
          <c:order val="4"/>
          <c:tx>
            <c:strRef>
              <c:f>'tipos de violencia'!$A$25</c:f>
              <c:strCache>
                <c:ptCount val="1"/>
                <c:pt idx="0">
                  <c:v>Patrimonial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violencia'!$B$27:$B$29</c:f>
              <c:numCache>
                <c:formatCode>General</c:formatCode>
                <c:ptCount val="3"/>
                <c:pt idx="0">
                  <c:v>4</c:v>
                </c:pt>
                <c:pt idx="1">
                  <c:v>66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6-4FB5-8746-A231F4CC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2995840"/>
        <c:axId val="142997376"/>
        <c:axId val="0"/>
      </c:bar3DChart>
      <c:catAx>
        <c:axId val="14299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997376"/>
        <c:crosses val="autoZero"/>
        <c:auto val="1"/>
        <c:lblAlgn val="ctr"/>
        <c:lblOffset val="100"/>
        <c:noMultiLvlLbl val="0"/>
      </c:catAx>
      <c:valAx>
        <c:axId val="14299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99584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Mujeres atendiadas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'Rango de edad, sexo'!$A$36:$A$42</c:f>
              <c:strCache>
                <c:ptCount val="7"/>
                <c:pt idx="0">
                  <c:v>18 o menor</c:v>
                </c:pt>
                <c:pt idx="1">
                  <c:v>19-29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 más</c:v>
                </c:pt>
                <c:pt idx="6">
                  <c:v>No registrado</c:v>
                </c:pt>
              </c:strCache>
            </c:strRef>
          </c:cat>
          <c:val>
            <c:numRef>
              <c:f>'Rango de edad, sexo'!$F$36:$F$42</c:f>
              <c:numCache>
                <c:formatCode>0.00%</c:formatCode>
                <c:ptCount val="7"/>
                <c:pt idx="0">
                  <c:v>1.4084507042253521E-2</c:v>
                </c:pt>
                <c:pt idx="1">
                  <c:v>0.21126760563380281</c:v>
                </c:pt>
                <c:pt idx="2">
                  <c:v>0.29577464788732394</c:v>
                </c:pt>
                <c:pt idx="3">
                  <c:v>0.18309859154929578</c:v>
                </c:pt>
                <c:pt idx="4">
                  <c:v>7.0422535211267609E-2</c:v>
                </c:pt>
                <c:pt idx="5">
                  <c:v>8.4507042253521125E-2</c:v>
                </c:pt>
                <c:pt idx="6">
                  <c:v>9.8591549295774641E-2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80-406A-8FE8-719EF41F44A3}"/>
            </c:ext>
          </c:extLst>
        </c:ser>
        <c:ser>
          <c:idx val="1"/>
          <c:order val="1"/>
          <c:tx>
            <c:v>Hombres atendidos</c:v>
          </c:tx>
          <c:invertIfNegative val="0"/>
          <c:dLbls>
            <c:dLbl>
              <c:idx val="0"/>
              <c:layout>
                <c:manualLayout>
                  <c:x val="2.851323889888307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80-406A-8FE8-719EF41F44A3}"/>
                </c:ext>
              </c:extLst>
            </c:dLbl>
            <c:dLbl>
              <c:idx val="1"/>
              <c:layout>
                <c:manualLayout>
                  <c:x val="2.66123563056242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80-406A-8FE8-719EF41F44A3}"/>
                </c:ext>
              </c:extLst>
            </c:dLbl>
            <c:dLbl>
              <c:idx val="2"/>
              <c:layout>
                <c:manualLayout>
                  <c:x val="2.28105911191064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80-406A-8FE8-719EF41F44A3}"/>
                </c:ext>
              </c:extLst>
            </c:dLbl>
            <c:dLbl>
              <c:idx val="3"/>
              <c:layout>
                <c:manualLayout>
                  <c:x val="2.47114737123653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80-406A-8FE8-719EF41F44A3}"/>
                </c:ext>
              </c:extLst>
            </c:dLbl>
            <c:dLbl>
              <c:idx val="4"/>
              <c:layout>
                <c:manualLayout>
                  <c:x val="2.2810591119106528E-2"/>
                  <c:y val="-3.5246721499834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80-406A-8FE8-719EF41F44A3}"/>
                </c:ext>
              </c:extLst>
            </c:dLbl>
            <c:dLbl>
              <c:idx val="5"/>
              <c:layout>
                <c:manualLayout>
                  <c:x val="2.09097085258476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F80-406A-8FE8-719EF41F44A3}"/>
                </c:ext>
              </c:extLst>
            </c:dLbl>
            <c:dLbl>
              <c:idx val="6"/>
              <c:layout>
                <c:manualLayout>
                  <c:x val="0"/>
                  <c:y val="1.40986885999336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80-406A-8FE8-719EF41F44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'Rango de edad, sexo'!$A$36:$A$42</c:f>
              <c:strCache>
                <c:ptCount val="7"/>
                <c:pt idx="0">
                  <c:v>18 o menor</c:v>
                </c:pt>
                <c:pt idx="1">
                  <c:v>19-29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 más</c:v>
                </c:pt>
                <c:pt idx="6">
                  <c:v>No registrado</c:v>
                </c:pt>
              </c:strCache>
            </c:strRef>
          </c:cat>
          <c:val>
            <c:numRef>
              <c:f>'Rango de edad, sexo'!$G$36:$G$42</c:f>
              <c:numCache>
                <c:formatCode>0.00%</c:formatCode>
                <c:ptCount val="7"/>
                <c:pt idx="0">
                  <c:v>0</c:v>
                </c:pt>
                <c:pt idx="1">
                  <c:v>1.4084507042253521E-2</c:v>
                </c:pt>
                <c:pt idx="2">
                  <c:v>1.4084507042253521E-2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F80-406A-8FE8-719EF41F44A3}"/>
            </c:ext>
          </c:extLst>
        </c:ser>
        <c:ser>
          <c:idx val="2"/>
          <c:order val="2"/>
          <c:tx>
            <c:v>Datos no registrados</c:v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80-406A-8FE8-719EF41F44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F80-406A-8FE8-719EF41F44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80-406A-8FE8-719EF41F44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F80-406A-8FE8-719EF41F44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F80-406A-8FE8-719EF41F44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F80-406A-8FE8-719EF41F44A3}"/>
                </c:ext>
              </c:extLst>
            </c:dLbl>
            <c:dLbl>
              <c:idx val="6"/>
              <c:layout>
                <c:manualLayout>
                  <c:x val="3.6116769271918564E-2"/>
                  <c:y val="7.04934429996680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F80-406A-8FE8-719EF41F44A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'Rango de edad, sexo'!$A$36:$A$42</c:f>
              <c:strCache>
                <c:ptCount val="7"/>
                <c:pt idx="0">
                  <c:v>18 o menor</c:v>
                </c:pt>
                <c:pt idx="1">
                  <c:v>19-29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60 o más</c:v>
                </c:pt>
                <c:pt idx="6">
                  <c:v>No registrado</c:v>
                </c:pt>
              </c:strCache>
            </c:strRef>
          </c:cat>
          <c:val>
            <c:numRef>
              <c:f>'Rango de edad, sexo'!$H$36:$H$42</c:f>
              <c:numCache>
                <c:formatCode>0.00%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80-406A-8FE8-719EF41F44A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5832192"/>
        <c:axId val="185833728"/>
        <c:axId val="0"/>
      </c:bar3DChart>
      <c:catAx>
        <c:axId val="185832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833728"/>
        <c:crosses val="autoZero"/>
        <c:auto val="1"/>
        <c:lblAlgn val="ctr"/>
        <c:lblOffset val="100"/>
        <c:noMultiLvlLbl val="0"/>
      </c:catAx>
      <c:valAx>
        <c:axId val="1858337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58321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'tipos de violencia'!$A$2</c:f>
              <c:strCache>
                <c:ptCount val="1"/>
                <c:pt idx="0">
                  <c:v>Sexual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violencia'!$C$3:$C$5</c:f>
              <c:numCache>
                <c:formatCode>0.00%</c:formatCode>
                <c:ptCount val="3"/>
                <c:pt idx="0">
                  <c:v>2.8169014084507043E-2</c:v>
                </c:pt>
                <c:pt idx="1">
                  <c:v>0.95774647887323938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2-4CC9-9DA6-E542EA67711D}"/>
            </c:ext>
          </c:extLst>
        </c:ser>
        <c:ser>
          <c:idx val="1"/>
          <c:order val="1"/>
          <c:tx>
            <c:strRef>
              <c:f>'tipos de violencia'!$A$7</c:f>
              <c:strCache>
                <c:ptCount val="1"/>
                <c:pt idx="0">
                  <c:v>Psicológica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violencia'!$C$9:$C$11</c:f>
              <c:numCache>
                <c:formatCode>0.00%</c:formatCode>
                <c:ptCount val="3"/>
                <c:pt idx="0">
                  <c:v>0.57746478873239437</c:v>
                </c:pt>
                <c:pt idx="1">
                  <c:v>0.40845070422535212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2-4CC9-9DA6-E542EA67711D}"/>
            </c:ext>
          </c:extLst>
        </c:ser>
        <c:ser>
          <c:idx val="2"/>
          <c:order val="2"/>
          <c:tx>
            <c:strRef>
              <c:f>'tipos de violencia'!$A$13</c:f>
              <c:strCache>
                <c:ptCount val="1"/>
                <c:pt idx="0">
                  <c:v>Física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violencia'!$C$15:$C$17</c:f>
              <c:numCache>
                <c:formatCode>0.00%</c:formatCode>
                <c:ptCount val="3"/>
                <c:pt idx="0">
                  <c:v>0.26760563380281688</c:v>
                </c:pt>
                <c:pt idx="1">
                  <c:v>0.71830985915492962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B2-4CC9-9DA6-E542EA67711D}"/>
            </c:ext>
          </c:extLst>
        </c:ser>
        <c:ser>
          <c:idx val="3"/>
          <c:order val="3"/>
          <c:tx>
            <c:strRef>
              <c:f>'tipos de violencia'!$A$19</c:f>
              <c:strCache>
                <c:ptCount val="1"/>
                <c:pt idx="0">
                  <c:v>Económica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violencia'!$C$21:$C$23</c:f>
              <c:numCache>
                <c:formatCode>0.00%</c:formatCode>
                <c:ptCount val="3"/>
                <c:pt idx="0">
                  <c:v>0.3380281690140845</c:v>
                </c:pt>
                <c:pt idx="1">
                  <c:v>0.647887323943662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B2-4CC9-9DA6-E542EA67711D}"/>
            </c:ext>
          </c:extLst>
        </c:ser>
        <c:ser>
          <c:idx val="4"/>
          <c:order val="4"/>
          <c:tx>
            <c:strRef>
              <c:f>'tipos de violencia'!$A$25</c:f>
              <c:strCache>
                <c:ptCount val="1"/>
                <c:pt idx="0">
                  <c:v>Patrimonial</c:v>
                </c:pt>
              </c:strCache>
            </c:strRef>
          </c:tx>
          <c:invertIfNegative val="0"/>
          <c:cat>
            <c:strRef>
              <c:f>'tipos de violencia'!$A$15:$A$17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'tipos de violencia'!$C$27:$C$29</c:f>
              <c:numCache>
                <c:formatCode>0.00%</c:formatCode>
                <c:ptCount val="3"/>
                <c:pt idx="0">
                  <c:v>5.6338028169014086E-2</c:v>
                </c:pt>
                <c:pt idx="1">
                  <c:v>0.92957746478873238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B2-4CC9-9DA6-E542EA6771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657216"/>
        <c:axId val="216159744"/>
        <c:axId val="0"/>
      </c:bar3DChart>
      <c:catAx>
        <c:axId val="20765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6159744"/>
        <c:crosses val="autoZero"/>
        <c:auto val="1"/>
        <c:lblAlgn val="ctr"/>
        <c:lblOffset val="100"/>
        <c:noMultiLvlLbl val="0"/>
      </c:catAx>
      <c:valAx>
        <c:axId val="2161597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765721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¿Se</a:t>
            </a:r>
            <a:r>
              <a:rPr lang="es-MX" baseline="0"/>
              <a:t> ha presentado la violencia en alguna de las siguientes modalidade?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'Modalidad de violencia'!$A$2</c:f>
              <c:strCache>
                <c:ptCount val="1"/>
                <c:pt idx="0">
                  <c:v>Comunitaria</c:v>
                </c:pt>
              </c:strCache>
            </c:strRef>
          </c:tx>
          <c:invertIfNegative val="0"/>
          <c:cat>
            <c:strRef>
              <c:f>'Modalidad de violencia'!$A$3:$A$5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'Modalidad de violencia'!$B$3:$B$5</c:f>
              <c:numCache>
                <c:formatCode>General</c:formatCode>
                <c:ptCount val="3"/>
                <c:pt idx="0">
                  <c:v>2</c:v>
                </c:pt>
                <c:pt idx="1">
                  <c:v>68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F-4EC7-A9B5-6770180AB46C}"/>
            </c:ext>
          </c:extLst>
        </c:ser>
        <c:ser>
          <c:idx val="1"/>
          <c:order val="1"/>
          <c:tx>
            <c:strRef>
              <c:f>'Modalidad de violencia'!$A$8</c:f>
              <c:strCache>
                <c:ptCount val="1"/>
                <c:pt idx="0">
                  <c:v>Familiar</c:v>
                </c:pt>
              </c:strCache>
            </c:strRef>
          </c:tx>
          <c:invertIfNegative val="0"/>
          <c:val>
            <c:numRef>
              <c:f>'Modalidad de violencia'!$B$9:$B$11</c:f>
              <c:numCache>
                <c:formatCode>General</c:formatCode>
                <c:ptCount val="3"/>
                <c:pt idx="0">
                  <c:v>41</c:v>
                </c:pt>
                <c:pt idx="1">
                  <c:v>29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F-4EC7-A9B5-6770180AB46C}"/>
            </c:ext>
          </c:extLst>
        </c:ser>
        <c:ser>
          <c:idx val="2"/>
          <c:order val="2"/>
          <c:tx>
            <c:strRef>
              <c:f>'Modalidad de violencia'!$A$14</c:f>
              <c:strCache>
                <c:ptCount val="1"/>
                <c:pt idx="0">
                  <c:v>Institucional</c:v>
                </c:pt>
              </c:strCache>
            </c:strRef>
          </c:tx>
          <c:invertIfNegative val="0"/>
          <c:val>
            <c:numRef>
              <c:f>'Modalidad de violencia'!$B$15:$B$17</c:f>
              <c:numCache>
                <c:formatCode>General</c:formatCode>
                <c:ptCount val="3"/>
                <c:pt idx="0">
                  <c:v>2</c:v>
                </c:pt>
                <c:pt idx="1">
                  <c:v>68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F-4EC7-A9B5-6770180AB46C}"/>
            </c:ext>
          </c:extLst>
        </c:ser>
        <c:ser>
          <c:idx val="3"/>
          <c:order val="3"/>
          <c:tx>
            <c:strRef>
              <c:f>'Modalidad de violencia'!$A$20</c:f>
              <c:strCache>
                <c:ptCount val="1"/>
                <c:pt idx="0">
                  <c:v>Docente</c:v>
                </c:pt>
              </c:strCache>
            </c:strRef>
          </c:tx>
          <c:invertIfNegative val="0"/>
          <c:val>
            <c:numRef>
              <c:f>'Modalidad de violencia'!$B$21:$B$23</c:f>
              <c:numCache>
                <c:formatCode>General</c:formatCode>
                <c:ptCount val="3"/>
                <c:pt idx="0">
                  <c:v>0</c:v>
                </c:pt>
                <c:pt idx="1">
                  <c:v>70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F-4EC7-A9B5-6770180AB46C}"/>
            </c:ext>
          </c:extLst>
        </c:ser>
        <c:ser>
          <c:idx val="4"/>
          <c:order val="4"/>
          <c:tx>
            <c:strRef>
              <c:f>'Modalidad de violencia'!$A$26</c:f>
              <c:strCache>
                <c:ptCount val="1"/>
                <c:pt idx="0">
                  <c:v>Laboral</c:v>
                </c:pt>
              </c:strCache>
            </c:strRef>
          </c:tx>
          <c:invertIfNegative val="0"/>
          <c:val>
            <c:numRef>
              <c:f>'Modalidad de violencia'!$B$27:$B$29</c:f>
              <c:numCache>
                <c:formatCode>General</c:formatCode>
                <c:ptCount val="3"/>
                <c:pt idx="0">
                  <c:v>2</c:v>
                </c:pt>
                <c:pt idx="1">
                  <c:v>68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F-4EC7-A9B5-6770180AB46C}"/>
            </c:ext>
          </c:extLst>
        </c:ser>
        <c:ser>
          <c:idx val="5"/>
          <c:order val="5"/>
          <c:tx>
            <c:strRef>
              <c:f>'Modalidad de violencia'!$A$31</c:f>
              <c:strCache>
                <c:ptCount val="1"/>
                <c:pt idx="0">
                  <c:v>Feminicidio</c:v>
                </c:pt>
              </c:strCache>
            </c:strRef>
          </c:tx>
          <c:invertIfNegative val="0"/>
          <c:val>
            <c:numRef>
              <c:f>'Modalidad de violencia'!$B$33:$B$35</c:f>
              <c:numCache>
                <c:formatCode>General</c:formatCode>
                <c:ptCount val="3"/>
                <c:pt idx="0">
                  <c:v>1</c:v>
                </c:pt>
                <c:pt idx="1">
                  <c:v>69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F-4EC7-A9B5-6770180AB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298432"/>
        <c:axId val="155444736"/>
        <c:axId val="0"/>
      </c:bar3DChart>
      <c:catAx>
        <c:axId val="15529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5444736"/>
        <c:crosses val="autoZero"/>
        <c:auto val="1"/>
        <c:lblAlgn val="ctr"/>
        <c:lblOffset val="100"/>
        <c:noMultiLvlLbl val="0"/>
      </c:catAx>
      <c:valAx>
        <c:axId val="155444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5298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s-MX"/>
              <a:t>¿Se</a:t>
            </a:r>
            <a:r>
              <a:rPr lang="es-MX" baseline="0"/>
              <a:t> ha presentado la violencia en alguna de las siguientes modalidades?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'Modalidad de violencia'!$A$2</c:f>
              <c:strCache>
                <c:ptCount val="1"/>
                <c:pt idx="0">
                  <c:v>Comunitaria</c:v>
                </c:pt>
              </c:strCache>
            </c:strRef>
          </c:tx>
          <c:invertIfNegative val="0"/>
          <c:cat>
            <c:strRef>
              <c:f>'Modalidad de violencia'!$A$3:$A$5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'Modalidad de violencia'!$C$3:$C$5</c:f>
              <c:numCache>
                <c:formatCode>0.00%</c:formatCode>
                <c:ptCount val="3"/>
                <c:pt idx="0">
                  <c:v>2.8169014084507043E-2</c:v>
                </c:pt>
                <c:pt idx="1">
                  <c:v>0.95774647887323938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D-4B2A-9921-6DF758E1A435}"/>
            </c:ext>
          </c:extLst>
        </c:ser>
        <c:ser>
          <c:idx val="1"/>
          <c:order val="1"/>
          <c:tx>
            <c:strRef>
              <c:f>'Modalidad de violencia'!$A$8</c:f>
              <c:strCache>
                <c:ptCount val="1"/>
                <c:pt idx="0">
                  <c:v>Familiar</c:v>
                </c:pt>
              </c:strCache>
            </c:strRef>
          </c:tx>
          <c:invertIfNegative val="0"/>
          <c:val>
            <c:numRef>
              <c:f>'Modalidad de violencia'!$C$9:$C$11</c:f>
              <c:numCache>
                <c:formatCode>0.00%</c:formatCode>
                <c:ptCount val="3"/>
                <c:pt idx="0">
                  <c:v>0.57746478873239437</c:v>
                </c:pt>
                <c:pt idx="1">
                  <c:v>0.40845070422535212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9D-4B2A-9921-6DF758E1A435}"/>
            </c:ext>
          </c:extLst>
        </c:ser>
        <c:ser>
          <c:idx val="2"/>
          <c:order val="2"/>
          <c:tx>
            <c:strRef>
              <c:f>'Modalidad de violencia'!$A$14</c:f>
              <c:strCache>
                <c:ptCount val="1"/>
                <c:pt idx="0">
                  <c:v>Institucional</c:v>
                </c:pt>
              </c:strCache>
            </c:strRef>
          </c:tx>
          <c:invertIfNegative val="0"/>
          <c:val>
            <c:numRef>
              <c:f>'Modalidad de violencia'!$C$15:$C$17</c:f>
              <c:numCache>
                <c:formatCode>0.00%</c:formatCode>
                <c:ptCount val="3"/>
                <c:pt idx="0">
                  <c:v>2.8169014084507043E-2</c:v>
                </c:pt>
                <c:pt idx="1">
                  <c:v>0.95774647887323938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39D-4B2A-9921-6DF758E1A435}"/>
            </c:ext>
          </c:extLst>
        </c:ser>
        <c:ser>
          <c:idx val="3"/>
          <c:order val="3"/>
          <c:tx>
            <c:strRef>
              <c:f>'Modalidad de violencia'!$A$20</c:f>
              <c:strCache>
                <c:ptCount val="1"/>
                <c:pt idx="0">
                  <c:v>Docente</c:v>
                </c:pt>
              </c:strCache>
            </c:strRef>
          </c:tx>
          <c:invertIfNegative val="0"/>
          <c:val>
            <c:numRef>
              <c:f>'Modalidad de violencia'!$C$21:$C$23</c:f>
              <c:numCache>
                <c:formatCode>0.00%</c:formatCode>
                <c:ptCount val="3"/>
                <c:pt idx="0">
                  <c:v>0</c:v>
                </c:pt>
                <c:pt idx="1">
                  <c:v>0.9859154929577465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9D-4B2A-9921-6DF758E1A435}"/>
            </c:ext>
          </c:extLst>
        </c:ser>
        <c:ser>
          <c:idx val="4"/>
          <c:order val="4"/>
          <c:tx>
            <c:strRef>
              <c:f>'Modalidad de violencia'!$A$26</c:f>
              <c:strCache>
                <c:ptCount val="1"/>
                <c:pt idx="0">
                  <c:v>Laboral</c:v>
                </c:pt>
              </c:strCache>
            </c:strRef>
          </c:tx>
          <c:invertIfNegative val="0"/>
          <c:val>
            <c:numRef>
              <c:f>'Modalidad de violencia'!$C$27:$C$29</c:f>
              <c:numCache>
                <c:formatCode>0.00%</c:formatCode>
                <c:ptCount val="3"/>
                <c:pt idx="0">
                  <c:v>2.8169014084507043E-2</c:v>
                </c:pt>
                <c:pt idx="1">
                  <c:v>0.95774647887323938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39D-4B2A-9921-6DF758E1A435}"/>
            </c:ext>
          </c:extLst>
        </c:ser>
        <c:ser>
          <c:idx val="5"/>
          <c:order val="5"/>
          <c:tx>
            <c:strRef>
              <c:f>'Modalidad de violencia'!$A$32</c:f>
              <c:strCache>
                <c:ptCount val="1"/>
                <c:pt idx="0">
                  <c:v>Feminicidio</c:v>
                </c:pt>
              </c:strCache>
            </c:strRef>
          </c:tx>
          <c:invertIfNegative val="0"/>
          <c:val>
            <c:numRef>
              <c:f>'Modalidad de violencia'!$C$33:$C$35</c:f>
              <c:numCache>
                <c:formatCode>0.00%</c:formatCode>
                <c:ptCount val="3"/>
                <c:pt idx="0">
                  <c:v>1.4084507042253521E-2</c:v>
                </c:pt>
                <c:pt idx="1">
                  <c:v>0.971830985915493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9D-4B2A-9921-6DF758E1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721728"/>
        <c:axId val="178828032"/>
        <c:axId val="0"/>
      </c:bar3DChart>
      <c:catAx>
        <c:axId val="155721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8828032"/>
        <c:crosses val="autoZero"/>
        <c:auto val="1"/>
        <c:lblAlgn val="ctr"/>
        <c:lblOffset val="100"/>
        <c:noMultiLvlLbl val="0"/>
      </c:catAx>
      <c:valAx>
        <c:axId val="178828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572172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Modalidades de violencia</a:t>
            </a:r>
          </a:p>
        </c:rich>
      </c:tx>
      <c:overlay val="0"/>
    </c:title>
    <c:autoTitleDeleted val="0"/>
    <c:view3D>
      <c:rotX val="1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516202041009936E-3"/>
                  <c:y val="-3.589711286089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6-48DF-A343-8C740BE6E2F1}"/>
                </c:ext>
              </c:extLst>
            </c:dLbl>
            <c:dLbl>
              <c:idx val="1"/>
              <c:layout>
                <c:manualLayout>
                  <c:x val="-3.9193895943729923E-4"/>
                  <c:y val="-7.33288338957630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6-48DF-A343-8C740BE6E2F1}"/>
                </c:ext>
              </c:extLst>
            </c:dLbl>
            <c:dLbl>
              <c:idx val="2"/>
              <c:layout>
                <c:manualLayout>
                  <c:x val="-6.1584470615871807E-3"/>
                  <c:y val="-1.922819647544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6-48DF-A343-8C740BE6E2F1}"/>
                </c:ext>
              </c:extLst>
            </c:dLbl>
            <c:dLbl>
              <c:idx val="3"/>
              <c:layout>
                <c:manualLayout>
                  <c:x val="-1.0274619287046951E-3"/>
                  <c:y val="-1.494533183352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36-48DF-A343-8C740BE6E2F1}"/>
                </c:ext>
              </c:extLst>
            </c:dLbl>
            <c:dLbl>
              <c:idx val="4"/>
              <c:layout>
                <c:manualLayout>
                  <c:x val="-3.9320386156541294E-4"/>
                  <c:y val="-1.635155605549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6-48DF-A343-8C740BE6E2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'Modalidad de violencia'!$P$5:$P$10</c:f>
              <c:strCache>
                <c:ptCount val="6"/>
                <c:pt idx="0">
                  <c:v>Comunitaria</c:v>
                </c:pt>
                <c:pt idx="1">
                  <c:v>Familiar</c:v>
                </c:pt>
                <c:pt idx="2">
                  <c:v>Institucional</c:v>
                </c:pt>
                <c:pt idx="3">
                  <c:v>Docente</c:v>
                </c:pt>
                <c:pt idx="4">
                  <c:v>Laboral</c:v>
                </c:pt>
                <c:pt idx="5">
                  <c:v>Feminicidio</c:v>
                </c:pt>
              </c:strCache>
            </c:strRef>
          </c:cat>
          <c:val>
            <c:numRef>
              <c:f>'Modalidad de violencia'!$Q$5:$Q$10</c:f>
              <c:numCache>
                <c:formatCode>General</c:formatCode>
                <c:ptCount val="6"/>
                <c:pt idx="0">
                  <c:v>2</c:v>
                </c:pt>
                <c:pt idx="1">
                  <c:v>42</c:v>
                </c:pt>
                <c:pt idx="2">
                  <c:v>2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36-48DF-A343-8C740BE6E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57747328"/>
        <c:axId val="357824768"/>
        <c:axId val="0"/>
      </c:bar3DChart>
      <c:catAx>
        <c:axId val="357747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7824768"/>
        <c:crosses val="autoZero"/>
        <c:auto val="1"/>
        <c:lblAlgn val="ctr"/>
        <c:lblOffset val="100"/>
        <c:noMultiLvlLbl val="0"/>
      </c:catAx>
      <c:valAx>
        <c:axId val="35782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77473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Modalidades</a:t>
            </a:r>
            <a:r>
              <a:rPr lang="es-MX" baseline="0"/>
              <a:t> de violencia</a:t>
            </a:r>
            <a:endParaRPr lang="es-MX"/>
          </a:p>
        </c:rich>
      </c:tx>
      <c:overlay val="0"/>
    </c:title>
    <c:autoTitleDeleted val="0"/>
    <c:view3D>
      <c:rotX val="1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516202041009936E-3"/>
                  <c:y val="-3.58971128608923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33-4DFD-A77F-27EAEC48485A}"/>
                </c:ext>
              </c:extLst>
            </c:dLbl>
            <c:dLbl>
              <c:idx val="1"/>
              <c:layout>
                <c:manualLayout>
                  <c:x val="-3.9193895943729923E-4"/>
                  <c:y val="-1.1142407199100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33-4DFD-A77F-27EAEC48485A}"/>
                </c:ext>
              </c:extLst>
            </c:dLbl>
            <c:dLbl>
              <c:idx val="2"/>
              <c:layout>
                <c:manualLayout>
                  <c:x val="-6.1584470615871807E-3"/>
                  <c:y val="-1.922819647544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33-4DFD-A77F-27EAEC48485A}"/>
                </c:ext>
              </c:extLst>
            </c:dLbl>
            <c:dLbl>
              <c:idx val="3"/>
              <c:layout>
                <c:manualLayout>
                  <c:x val="-1.0274619287046951E-3"/>
                  <c:y val="-1.4945331833520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33-4DFD-A77F-27EAEC48485A}"/>
                </c:ext>
              </c:extLst>
            </c:dLbl>
            <c:dLbl>
              <c:idx val="4"/>
              <c:layout>
                <c:manualLayout>
                  <c:x val="-3.9320386156541294E-4"/>
                  <c:y val="-1.6351556055493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33-4DFD-A77F-27EAEC48485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'Modalidad de violencia'!$P$5:$P$10</c:f>
              <c:strCache>
                <c:ptCount val="6"/>
                <c:pt idx="0">
                  <c:v>Comunitaria</c:v>
                </c:pt>
                <c:pt idx="1">
                  <c:v>Familiar</c:v>
                </c:pt>
                <c:pt idx="2">
                  <c:v>Institucional</c:v>
                </c:pt>
                <c:pt idx="3">
                  <c:v>Docente</c:v>
                </c:pt>
                <c:pt idx="4">
                  <c:v>Laboral</c:v>
                </c:pt>
                <c:pt idx="5">
                  <c:v>Feminicidio</c:v>
                </c:pt>
              </c:strCache>
            </c:strRef>
          </c:cat>
          <c:val>
            <c:numRef>
              <c:f>'Modalidad de violencia'!$Q$18:$Q$23</c:f>
              <c:numCache>
                <c:formatCode>0.00%</c:formatCode>
                <c:ptCount val="6"/>
                <c:pt idx="0">
                  <c:v>2.8199999999999999E-2</c:v>
                </c:pt>
                <c:pt idx="1">
                  <c:v>0.57750000000000001</c:v>
                </c:pt>
                <c:pt idx="2">
                  <c:v>2.8199999999999999E-2</c:v>
                </c:pt>
                <c:pt idx="3">
                  <c:v>0</c:v>
                </c:pt>
                <c:pt idx="4">
                  <c:v>2.8199999999999999E-2</c:v>
                </c:pt>
                <c:pt idx="5">
                  <c:v>1.41E-2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33-4DFD-A77F-27EAEC48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317632"/>
        <c:axId val="203319168"/>
        <c:axId val="0"/>
      </c:bar3DChart>
      <c:catAx>
        <c:axId val="20331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03319168"/>
        <c:crosses val="autoZero"/>
        <c:auto val="1"/>
        <c:lblAlgn val="ctr"/>
        <c:lblOffset val="100"/>
        <c:noMultiLvlLbl val="0"/>
      </c:catAx>
      <c:valAx>
        <c:axId val="20331916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03317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Los casos de violencia presentados han sido ejercidos por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'Ejercido por'!$A$1</c:f>
              <c:strCache>
                <c:ptCount val="1"/>
                <c:pt idx="0">
                  <c:v>Los casos de violencia presentada han sido por parte de: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('Ejercido por'!$A$2,'Ejercido por'!$A$7,'Ejercido por'!$A$13,'Ejercido por'!$A$19,'Ejercido por'!$A$25)</c:f>
              <c:strCache>
                <c:ptCount val="5"/>
                <c:pt idx="0">
                  <c:v>Concubino (a)</c:v>
                </c:pt>
                <c:pt idx="1">
                  <c:v>Cónyuge</c:v>
                </c:pt>
                <c:pt idx="2">
                  <c:v>Padre y o madre</c:v>
                </c:pt>
                <c:pt idx="3">
                  <c:v>Novio (a)</c:v>
                </c:pt>
                <c:pt idx="4">
                  <c:v>Otro</c:v>
                </c:pt>
              </c:strCache>
            </c:strRef>
          </c:cat>
          <c:val>
            <c:numRef>
              <c:f>('Ejercido por'!$B$3,'Ejercido por'!$B$9,'Ejercido por'!$B$15,'Ejercido por'!$B$21,'Ejercido por'!$B$27)</c:f>
              <c:numCache>
                <c:formatCode>General</c:formatCode>
                <c:ptCount val="5"/>
                <c:pt idx="0">
                  <c:v>15</c:v>
                </c:pt>
                <c:pt idx="1">
                  <c:v>13</c:v>
                </c:pt>
                <c:pt idx="2">
                  <c:v>1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82-4850-BFCE-CA0B7427C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Desagregación de "otro"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'Ejercido por'!$L$3:$L$10</c:f>
              <c:strCache>
                <c:ptCount val="8"/>
                <c:pt idx="0">
                  <c:v>Ex-esposa</c:v>
                </c:pt>
                <c:pt idx="1">
                  <c:v>Ex-esposo</c:v>
                </c:pt>
                <c:pt idx="2">
                  <c:v>Ex-pareja</c:v>
                </c:pt>
                <c:pt idx="3">
                  <c:v>Familia política</c:v>
                </c:pt>
                <c:pt idx="4">
                  <c:v>Hijo</c:v>
                </c:pt>
                <c:pt idx="5">
                  <c:v>IMSS</c:v>
                </c:pt>
                <c:pt idx="6">
                  <c:v>Vecinos</c:v>
                </c:pt>
                <c:pt idx="7">
                  <c:v>Sí (no especificado)</c:v>
                </c:pt>
              </c:strCache>
            </c:strRef>
          </c:cat>
          <c:val>
            <c:numRef>
              <c:f>'Ejercido por'!$N$3:$N$10</c:f>
              <c:numCache>
                <c:formatCode>0.00%</c:formatCode>
                <c:ptCount val="8"/>
                <c:pt idx="0">
                  <c:v>7.1428571428571425E-2</c:v>
                </c:pt>
                <c:pt idx="1">
                  <c:v>0.42857142857142855</c:v>
                </c:pt>
                <c:pt idx="2">
                  <c:v>7.1428571428571425E-2</c:v>
                </c:pt>
                <c:pt idx="3">
                  <c:v>7.1428571428571425E-2</c:v>
                </c:pt>
                <c:pt idx="4">
                  <c:v>7.1428571428571425E-2</c:v>
                </c:pt>
                <c:pt idx="5">
                  <c:v>7.1428571428571425E-2</c:v>
                </c:pt>
                <c:pt idx="6">
                  <c:v>0.14285714285714285</c:v>
                </c:pt>
                <c:pt idx="7">
                  <c:v>7.1428571428571425E-2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DA-4267-B103-A715A2B9ED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93571200"/>
        <c:axId val="293585280"/>
      </c:barChart>
      <c:catAx>
        <c:axId val="293571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585280"/>
        <c:crosses val="autoZero"/>
        <c:auto val="1"/>
        <c:lblAlgn val="ctr"/>
        <c:lblOffset val="100"/>
        <c:noMultiLvlLbl val="0"/>
      </c:catAx>
      <c:valAx>
        <c:axId val="29358528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357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'Crisis, módulo, immujer'!$A$14</c:f>
              <c:strCache>
                <c:ptCount val="1"/>
                <c:pt idx="0">
                  <c:v>Atención en instituto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0827809786619001E-3"/>
                  <c:y val="-1.4981276942705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82-4501-9847-BE64E45CE05D}"/>
                </c:ext>
              </c:extLst>
            </c:dLbl>
            <c:dLbl>
              <c:idx val="1"/>
              <c:layout>
                <c:manualLayout>
                  <c:x val="-7.0827809786618671E-3"/>
                  <c:y val="-3.295880927395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82-4501-9847-BE64E45CE05D}"/>
                </c:ext>
              </c:extLst>
            </c:dLbl>
            <c:dLbl>
              <c:idx val="2"/>
              <c:layout>
                <c:manualLayout>
                  <c:x val="0"/>
                  <c:y val="-2.9962553885411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82-4501-9847-BE64E45CE0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'Crisis, módulo, immujer'!$A$4:$A$6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'Crisis, módulo, immujer'!$C$16:$C$18</c:f>
              <c:numCache>
                <c:formatCode>0.00%</c:formatCode>
                <c:ptCount val="3"/>
                <c:pt idx="0">
                  <c:v>0.91549295774647887</c:v>
                </c:pt>
                <c:pt idx="1">
                  <c:v>7.0422535211267609E-2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82-4501-9847-BE64E45CE05D}"/>
            </c:ext>
          </c:extLst>
        </c:ser>
        <c:ser>
          <c:idx val="1"/>
          <c:order val="1"/>
          <c:tx>
            <c:strRef>
              <c:f>'Crisis, módulo, immujer'!$A$8</c:f>
              <c:strCache>
                <c:ptCount val="1"/>
                <c:pt idx="0">
                  <c:v>Atención en módulo</c:v>
                </c:pt>
              </c:strCache>
            </c:strRef>
          </c:tx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82-4501-9847-BE64E45CE05D}"/>
                </c:ext>
              </c:extLst>
            </c:dLbl>
            <c:dLbl>
              <c:idx val="1"/>
              <c:layout>
                <c:manualLayout>
                  <c:x val="2.6560428669982004E-2"/>
                  <c:y val="-1.797753233124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82-4501-9847-BE64E45CE0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82-4501-9847-BE64E45CE0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'Crisis, módulo, immujer'!$A$4:$A$6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'Crisis, módulo, immujer'!$C$10:$C$12</c:f>
              <c:numCache>
                <c:formatCode>0.00%</c:formatCode>
                <c:ptCount val="3"/>
                <c:pt idx="0">
                  <c:v>1.4084507042253521E-2</c:v>
                </c:pt>
                <c:pt idx="1">
                  <c:v>0.971830985915493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82-4501-9847-BE64E45CE05D}"/>
            </c:ext>
          </c:extLst>
        </c:ser>
        <c:ser>
          <c:idx val="0"/>
          <c:order val="2"/>
          <c:tx>
            <c:strRef>
              <c:f>'Crisis, módulo, immujer'!$A$2</c:f>
              <c:strCache>
                <c:ptCount val="1"/>
                <c:pt idx="0">
                  <c:v>Intervención en crisis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394866712658268E-2"/>
                  <c:y val="-4.4943830828117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82-4501-9847-BE64E45CE05D}"/>
                </c:ext>
              </c:extLst>
            </c:dLbl>
            <c:dLbl>
              <c:idx val="1"/>
              <c:layout>
                <c:manualLayout>
                  <c:x val="0"/>
                  <c:y val="-1.79775323312471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82-4501-9847-BE64E45CE05D}"/>
                </c:ext>
              </c:extLst>
            </c:dLbl>
            <c:dLbl>
              <c:idx val="2"/>
              <c:layout>
                <c:manualLayout>
                  <c:x val="-2.3019038180651069E-2"/>
                  <c:y val="-3.8951320051035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82-4501-9847-BE64E45CE0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'Crisis, módulo, immujer'!$A$4:$A$6</c:f>
              <c:strCache>
                <c:ptCount val="3"/>
                <c:pt idx="0">
                  <c:v>Sí</c:v>
                </c:pt>
                <c:pt idx="1">
                  <c:v>No</c:v>
                </c:pt>
                <c:pt idx="2">
                  <c:v>No registrado</c:v>
                </c:pt>
              </c:strCache>
            </c:strRef>
          </c:cat>
          <c:val>
            <c:numRef>
              <c:f>'Crisis, módulo, immujer'!$C$4:$C$6</c:f>
              <c:numCache>
                <c:formatCode>0.00%</c:formatCode>
                <c:ptCount val="3"/>
                <c:pt idx="0">
                  <c:v>1.4084507042253521E-2</c:v>
                </c:pt>
                <c:pt idx="1">
                  <c:v>0.971830985915493</c:v>
                </c:pt>
                <c:pt idx="2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182-4501-9847-BE64E45CE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911168"/>
        <c:axId val="293925248"/>
        <c:axId val="0"/>
      </c:bar3DChart>
      <c:catAx>
        <c:axId val="293911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93925248"/>
        <c:crosses val="autoZero"/>
        <c:auto val="1"/>
        <c:lblAlgn val="ctr"/>
        <c:lblOffset val="100"/>
        <c:noMultiLvlLbl val="0"/>
      </c:catAx>
      <c:valAx>
        <c:axId val="29392524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3911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Atención según estado 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Estado civil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civil'!$A$4:$A$8</c:f>
              <c:strCache>
                <c:ptCount val="5"/>
                <c:pt idx="0">
                  <c:v>Casada</c:v>
                </c:pt>
                <c:pt idx="1">
                  <c:v>Casado</c:v>
                </c:pt>
                <c:pt idx="2">
                  <c:v>Soltera</c:v>
                </c:pt>
                <c:pt idx="3">
                  <c:v>Soltero</c:v>
                </c:pt>
                <c:pt idx="4">
                  <c:v>No registrado</c:v>
                </c:pt>
              </c:strCache>
            </c:strRef>
          </c:cat>
          <c:val>
            <c:numRef>
              <c:f>'Estado civil'!$B$4:$B$8</c:f>
              <c:numCache>
                <c:formatCode>General</c:formatCode>
                <c:ptCount val="5"/>
                <c:pt idx="0">
                  <c:v>25</c:v>
                </c:pt>
                <c:pt idx="1">
                  <c:v>1</c:v>
                </c:pt>
                <c:pt idx="2">
                  <c:v>37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21-4E7D-9155-9FEE564827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936896"/>
        <c:axId val="185967360"/>
      </c:barChart>
      <c:catAx>
        <c:axId val="185936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967360"/>
        <c:crosses val="autoZero"/>
        <c:auto val="1"/>
        <c:lblAlgn val="ctr"/>
        <c:lblOffset val="100"/>
        <c:noMultiLvlLbl val="0"/>
      </c:catAx>
      <c:valAx>
        <c:axId val="185967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5936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Atención según estado civil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Estado civil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civil'!$A$4:$A$8</c:f>
              <c:strCache>
                <c:ptCount val="5"/>
                <c:pt idx="0">
                  <c:v>Casada</c:v>
                </c:pt>
                <c:pt idx="1">
                  <c:v>Casado</c:v>
                </c:pt>
                <c:pt idx="2">
                  <c:v>Soltera</c:v>
                </c:pt>
                <c:pt idx="3">
                  <c:v>Soltero</c:v>
                </c:pt>
                <c:pt idx="4">
                  <c:v>No registrado</c:v>
                </c:pt>
              </c:strCache>
            </c:strRef>
          </c:cat>
          <c:val>
            <c:numRef>
              <c:f>'Estado civil'!$C$4:$C$8</c:f>
              <c:numCache>
                <c:formatCode>0.00%</c:formatCode>
                <c:ptCount val="5"/>
                <c:pt idx="0">
                  <c:v>0.352112676056338</c:v>
                </c:pt>
                <c:pt idx="1">
                  <c:v>1.4084507042253521E-2</c:v>
                </c:pt>
                <c:pt idx="2">
                  <c:v>0.52112676056338025</c:v>
                </c:pt>
                <c:pt idx="3">
                  <c:v>2.8169014084507043E-2</c:v>
                </c:pt>
                <c:pt idx="4">
                  <c:v>8.4507042253521125E-2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2-483E-BB82-B233100CB94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5988224"/>
        <c:axId val="185989760"/>
      </c:barChart>
      <c:catAx>
        <c:axId val="185988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85989760"/>
        <c:crosses val="autoZero"/>
        <c:auto val="1"/>
        <c:lblAlgn val="ctr"/>
        <c:lblOffset val="100"/>
        <c:noMultiLvlLbl val="0"/>
      </c:catAx>
      <c:valAx>
        <c:axId val="18598976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85988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Estados</a:t>
            </a:r>
            <a:r>
              <a:rPr lang="es-MX" baseline="0"/>
              <a:t> de procedencia de los usuarios atendidos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'Estados de origen y migración'!$A$4:$A$21</c:f>
              <c:strCache>
                <c:ptCount val="18"/>
                <c:pt idx="0">
                  <c:v>BC</c:v>
                </c:pt>
                <c:pt idx="1">
                  <c:v>BCS</c:v>
                </c:pt>
                <c:pt idx="2">
                  <c:v>CDMX</c:v>
                </c:pt>
                <c:pt idx="3">
                  <c:v>Chiapas</c:v>
                </c:pt>
                <c:pt idx="4">
                  <c:v>Chihuahua</c:v>
                </c:pt>
                <c:pt idx="5">
                  <c:v>Guerrero</c:v>
                </c:pt>
                <c:pt idx="6">
                  <c:v>Jalisco</c:v>
                </c:pt>
                <c:pt idx="7">
                  <c:v>Michoacán</c:v>
                </c:pt>
                <c:pt idx="8">
                  <c:v>Nayarit</c:v>
                </c:pt>
                <c:pt idx="9">
                  <c:v>Oaxaca</c:v>
                </c:pt>
                <c:pt idx="10">
                  <c:v>Puebla</c:v>
                </c:pt>
                <c:pt idx="11">
                  <c:v>San Luis Potosi</c:v>
                </c:pt>
                <c:pt idx="12">
                  <c:v>Sinaloa</c:v>
                </c:pt>
                <c:pt idx="13">
                  <c:v>Veracruz</c:v>
                </c:pt>
                <c:pt idx="14">
                  <c:v>EEUU</c:v>
                </c:pt>
                <c:pt idx="15">
                  <c:v>EL SALVADOR</c:v>
                </c:pt>
                <c:pt idx="16">
                  <c:v>GUATEMALA</c:v>
                </c:pt>
                <c:pt idx="17">
                  <c:v>No registrado</c:v>
                </c:pt>
              </c:strCache>
            </c:strRef>
          </c:cat>
          <c:val>
            <c:numRef>
              <c:f>'Estados de origen y migración'!$C$4:$C$21</c:f>
              <c:numCache>
                <c:formatCode>0.00%</c:formatCode>
                <c:ptCount val="18"/>
                <c:pt idx="0">
                  <c:v>0.30985915492957744</c:v>
                </c:pt>
                <c:pt idx="1">
                  <c:v>1.4084507042253521E-2</c:v>
                </c:pt>
                <c:pt idx="2">
                  <c:v>8.4507042253521125E-2</c:v>
                </c:pt>
                <c:pt idx="3">
                  <c:v>4.2253521126760563E-2</c:v>
                </c:pt>
                <c:pt idx="4">
                  <c:v>1.4084507042253521E-2</c:v>
                </c:pt>
                <c:pt idx="5">
                  <c:v>5.6338028169014086E-2</c:v>
                </c:pt>
                <c:pt idx="6">
                  <c:v>2.8169014084507043E-2</c:v>
                </c:pt>
                <c:pt idx="7">
                  <c:v>7.0422535211267609E-2</c:v>
                </c:pt>
                <c:pt idx="8">
                  <c:v>2.8169014084507043E-2</c:v>
                </c:pt>
                <c:pt idx="9">
                  <c:v>1.4084507042253521E-2</c:v>
                </c:pt>
                <c:pt idx="10">
                  <c:v>1.4084507042253521E-2</c:v>
                </c:pt>
                <c:pt idx="11">
                  <c:v>1.4084507042253521E-2</c:v>
                </c:pt>
                <c:pt idx="12">
                  <c:v>8.4507042253521125E-2</c:v>
                </c:pt>
                <c:pt idx="13">
                  <c:v>1.4084507042253521E-2</c:v>
                </c:pt>
                <c:pt idx="14">
                  <c:v>1.4084507042253521E-2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0.16901408450704225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5-4819-B888-0BA1CC6F671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374016"/>
        <c:axId val="142375552"/>
        <c:axId val="0"/>
      </c:bar3DChart>
      <c:catAx>
        <c:axId val="14237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2375552"/>
        <c:crosses val="autoZero"/>
        <c:auto val="1"/>
        <c:lblAlgn val="ctr"/>
        <c:lblOffset val="100"/>
        <c:noMultiLvlLbl val="0"/>
      </c:catAx>
      <c:valAx>
        <c:axId val="142375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2374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Estados</a:t>
            </a:r>
            <a:r>
              <a:rPr lang="es-MX" baseline="0"/>
              <a:t> de procedencia de los usuarios atendidos</a:t>
            </a:r>
            <a:endParaRPr lang="es-MX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'Estados de origen y migración'!$A$4:$A$21</c:f>
              <c:strCache>
                <c:ptCount val="18"/>
                <c:pt idx="0">
                  <c:v>BC</c:v>
                </c:pt>
                <c:pt idx="1">
                  <c:v>BCS</c:v>
                </c:pt>
                <c:pt idx="2">
                  <c:v>CDMX</c:v>
                </c:pt>
                <c:pt idx="3">
                  <c:v>Chiapas</c:v>
                </c:pt>
                <c:pt idx="4">
                  <c:v>Chihuahua</c:v>
                </c:pt>
                <c:pt idx="5">
                  <c:v>Guerrero</c:v>
                </c:pt>
                <c:pt idx="6">
                  <c:v>Jalisco</c:v>
                </c:pt>
                <c:pt idx="7">
                  <c:v>Michoacán</c:v>
                </c:pt>
                <c:pt idx="8">
                  <c:v>Nayarit</c:v>
                </c:pt>
                <c:pt idx="9">
                  <c:v>Oaxaca</c:v>
                </c:pt>
                <c:pt idx="10">
                  <c:v>Puebla</c:v>
                </c:pt>
                <c:pt idx="11">
                  <c:v>San Luis Potosi</c:v>
                </c:pt>
                <c:pt idx="12">
                  <c:v>Sinaloa</c:v>
                </c:pt>
                <c:pt idx="13">
                  <c:v>Veracruz</c:v>
                </c:pt>
                <c:pt idx="14">
                  <c:v>EEUU</c:v>
                </c:pt>
                <c:pt idx="15">
                  <c:v>EL SALVADOR</c:v>
                </c:pt>
                <c:pt idx="16">
                  <c:v>GUATEMALA</c:v>
                </c:pt>
                <c:pt idx="17">
                  <c:v>No registrado</c:v>
                </c:pt>
              </c:strCache>
            </c:strRef>
          </c:cat>
          <c:val>
            <c:numRef>
              <c:f>'Estados de origen y migración'!$B$4:$B$21</c:f>
              <c:numCache>
                <c:formatCode>General</c:formatCode>
                <c:ptCount val="18"/>
                <c:pt idx="0">
                  <c:v>22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E6-4B6C-95B0-36D71E4D97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32637184"/>
        <c:axId val="232638720"/>
        <c:axId val="0"/>
      </c:bar3DChart>
      <c:catAx>
        <c:axId val="23263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2638720"/>
        <c:crosses val="autoZero"/>
        <c:auto val="1"/>
        <c:lblAlgn val="ctr"/>
        <c:lblOffset val="100"/>
        <c:noMultiLvlLbl val="0"/>
      </c:catAx>
      <c:valAx>
        <c:axId val="232638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263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'Estados de origen y migración'!$B$28</c:f>
              <c:strCache>
                <c:ptCount val="1"/>
                <c:pt idx="0">
                  <c:v>Mujer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'Estados de origen y migración'!$A$29:$A$46</c:f>
              <c:strCache>
                <c:ptCount val="18"/>
                <c:pt idx="0">
                  <c:v>BC</c:v>
                </c:pt>
                <c:pt idx="1">
                  <c:v>BCS</c:v>
                </c:pt>
                <c:pt idx="2">
                  <c:v>CDMX</c:v>
                </c:pt>
                <c:pt idx="3">
                  <c:v>Chiapas</c:v>
                </c:pt>
                <c:pt idx="4">
                  <c:v>Chihuahua</c:v>
                </c:pt>
                <c:pt idx="5">
                  <c:v>Guerrero</c:v>
                </c:pt>
                <c:pt idx="6">
                  <c:v>Jalisco</c:v>
                </c:pt>
                <c:pt idx="7">
                  <c:v>Michoacán</c:v>
                </c:pt>
                <c:pt idx="8">
                  <c:v>Nayarit</c:v>
                </c:pt>
                <c:pt idx="9">
                  <c:v>Oaxaca</c:v>
                </c:pt>
                <c:pt idx="10">
                  <c:v>Puebla</c:v>
                </c:pt>
                <c:pt idx="11">
                  <c:v>San Luis Potosi</c:v>
                </c:pt>
                <c:pt idx="12">
                  <c:v>Sinaloa</c:v>
                </c:pt>
                <c:pt idx="13">
                  <c:v>Veracruz</c:v>
                </c:pt>
                <c:pt idx="14">
                  <c:v>EEUU</c:v>
                </c:pt>
                <c:pt idx="15">
                  <c:v>EL SALVADOR</c:v>
                </c:pt>
                <c:pt idx="16">
                  <c:v>GUATEMALA</c:v>
                </c:pt>
                <c:pt idx="17">
                  <c:v>No registrado</c:v>
                </c:pt>
              </c:strCache>
            </c:strRef>
          </c:cat>
          <c:val>
            <c:numRef>
              <c:f>'Estados de origen y migración'!$B$29:$B$46</c:f>
              <c:numCache>
                <c:formatCode>General</c:formatCode>
                <c:ptCount val="18"/>
                <c:pt idx="0">
                  <c:v>21</c:v>
                </c:pt>
                <c:pt idx="1">
                  <c:v>1</c:v>
                </c:pt>
                <c:pt idx="2">
                  <c:v>6</c:v>
                </c:pt>
                <c:pt idx="3">
                  <c:v>3</c:v>
                </c:pt>
                <c:pt idx="4">
                  <c:v>1</c:v>
                </c:pt>
                <c:pt idx="5">
                  <c:v>4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CB-46A2-8449-6E25E541A168}"/>
            </c:ext>
          </c:extLst>
        </c:ser>
        <c:ser>
          <c:idx val="1"/>
          <c:order val="1"/>
          <c:tx>
            <c:strRef>
              <c:f>'Estados de origen y migración'!$C$28</c:f>
              <c:strCache>
                <c:ptCount val="1"/>
                <c:pt idx="0">
                  <c:v>Hombre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'Estados de origen y migración'!$A$29:$A$46</c:f>
              <c:strCache>
                <c:ptCount val="18"/>
                <c:pt idx="0">
                  <c:v>BC</c:v>
                </c:pt>
                <c:pt idx="1">
                  <c:v>BCS</c:v>
                </c:pt>
                <c:pt idx="2">
                  <c:v>CDMX</c:v>
                </c:pt>
                <c:pt idx="3">
                  <c:v>Chiapas</c:v>
                </c:pt>
                <c:pt idx="4">
                  <c:v>Chihuahua</c:v>
                </c:pt>
                <c:pt idx="5">
                  <c:v>Guerrero</c:v>
                </c:pt>
                <c:pt idx="6">
                  <c:v>Jalisco</c:v>
                </c:pt>
                <c:pt idx="7">
                  <c:v>Michoacán</c:v>
                </c:pt>
                <c:pt idx="8">
                  <c:v>Nayarit</c:v>
                </c:pt>
                <c:pt idx="9">
                  <c:v>Oaxaca</c:v>
                </c:pt>
                <c:pt idx="10">
                  <c:v>Puebla</c:v>
                </c:pt>
                <c:pt idx="11">
                  <c:v>San Luis Potosi</c:v>
                </c:pt>
                <c:pt idx="12">
                  <c:v>Sinaloa</c:v>
                </c:pt>
                <c:pt idx="13">
                  <c:v>Veracruz</c:v>
                </c:pt>
                <c:pt idx="14">
                  <c:v>EEUU</c:v>
                </c:pt>
                <c:pt idx="15">
                  <c:v>EL SALVADOR</c:v>
                </c:pt>
                <c:pt idx="16">
                  <c:v>GUATEMALA</c:v>
                </c:pt>
                <c:pt idx="17">
                  <c:v>No registrado</c:v>
                </c:pt>
              </c:strCache>
            </c:strRef>
          </c:cat>
          <c:val>
            <c:numRef>
              <c:f>'Estados de origen y migración'!$C$29:$C$46</c:f>
              <c:numCache>
                <c:formatCode>General</c:formatCode>
                <c:ptCount val="18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CB-46A2-8449-6E25E541A168}"/>
            </c:ext>
          </c:extLst>
        </c:ser>
        <c:ser>
          <c:idx val="2"/>
          <c:order val="2"/>
          <c:tx>
            <c:strRef>
              <c:f>'Estados de origen y migración'!$D$28</c:f>
              <c:strCache>
                <c:ptCount val="1"/>
                <c:pt idx="0">
                  <c:v>No registrado</c:v>
                </c:pt>
              </c:strCache>
            </c:strRef>
          </c:tx>
          <c:invertIfNegative val="0"/>
          <c:val>
            <c:numRef>
              <c:f>'Estados de origen y migración'!$D$29:$D$46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B-46A2-8449-6E25E541A1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090432"/>
        <c:axId val="235842560"/>
        <c:axId val="0"/>
      </c:bar3DChart>
      <c:catAx>
        <c:axId val="14709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5842560"/>
        <c:crosses val="autoZero"/>
        <c:auto val="1"/>
        <c:lblAlgn val="ctr"/>
        <c:lblOffset val="100"/>
        <c:noMultiLvlLbl val="0"/>
      </c:catAx>
      <c:valAx>
        <c:axId val="235842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70904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'Estados de origen y migración'!$B$28</c:f>
              <c:strCache>
                <c:ptCount val="1"/>
                <c:pt idx="0">
                  <c:v>Mujer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'Estados de origen y migración'!$A$29:$A$46</c:f>
              <c:strCache>
                <c:ptCount val="18"/>
                <c:pt idx="0">
                  <c:v>BC</c:v>
                </c:pt>
                <c:pt idx="1">
                  <c:v>BCS</c:v>
                </c:pt>
                <c:pt idx="2">
                  <c:v>CDMX</c:v>
                </c:pt>
                <c:pt idx="3">
                  <c:v>Chiapas</c:v>
                </c:pt>
                <c:pt idx="4">
                  <c:v>Chihuahua</c:v>
                </c:pt>
                <c:pt idx="5">
                  <c:v>Guerrero</c:v>
                </c:pt>
                <c:pt idx="6">
                  <c:v>Jalisco</c:v>
                </c:pt>
                <c:pt idx="7">
                  <c:v>Michoacán</c:v>
                </c:pt>
                <c:pt idx="8">
                  <c:v>Nayarit</c:v>
                </c:pt>
                <c:pt idx="9">
                  <c:v>Oaxaca</c:v>
                </c:pt>
                <c:pt idx="10">
                  <c:v>Puebla</c:v>
                </c:pt>
                <c:pt idx="11">
                  <c:v>San Luis Potosi</c:v>
                </c:pt>
                <c:pt idx="12">
                  <c:v>Sinaloa</c:v>
                </c:pt>
                <c:pt idx="13">
                  <c:v>Veracruz</c:v>
                </c:pt>
                <c:pt idx="14">
                  <c:v>EEUU</c:v>
                </c:pt>
                <c:pt idx="15">
                  <c:v>EL SALVADOR</c:v>
                </c:pt>
                <c:pt idx="16">
                  <c:v>GUATEMALA</c:v>
                </c:pt>
                <c:pt idx="17">
                  <c:v>No registrado</c:v>
                </c:pt>
              </c:strCache>
            </c:strRef>
          </c:cat>
          <c:val>
            <c:numRef>
              <c:f>'Estados de origen y migración'!$F$29:$F$46</c:f>
              <c:numCache>
                <c:formatCode>0.00%</c:formatCode>
                <c:ptCount val="18"/>
                <c:pt idx="0">
                  <c:v>0.29577464788732394</c:v>
                </c:pt>
                <c:pt idx="1">
                  <c:v>1.4084507042253521E-2</c:v>
                </c:pt>
                <c:pt idx="2">
                  <c:v>8.4507042253521125E-2</c:v>
                </c:pt>
                <c:pt idx="3">
                  <c:v>4.2253521126760563E-2</c:v>
                </c:pt>
                <c:pt idx="4">
                  <c:v>1.4084507042253521E-2</c:v>
                </c:pt>
                <c:pt idx="5">
                  <c:v>5.6338028169014086E-2</c:v>
                </c:pt>
                <c:pt idx="6">
                  <c:v>2.8169014084507043E-2</c:v>
                </c:pt>
                <c:pt idx="7">
                  <c:v>7.0422535211267609E-2</c:v>
                </c:pt>
                <c:pt idx="8">
                  <c:v>2.8169014084507043E-2</c:v>
                </c:pt>
                <c:pt idx="9">
                  <c:v>1.4084507042253521E-2</c:v>
                </c:pt>
                <c:pt idx="10">
                  <c:v>1.4084507042253521E-2</c:v>
                </c:pt>
                <c:pt idx="11">
                  <c:v>1.4084507042253521E-2</c:v>
                </c:pt>
                <c:pt idx="12">
                  <c:v>8.4507042253521125E-2</c:v>
                </c:pt>
                <c:pt idx="13">
                  <c:v>1.4084507042253521E-2</c:v>
                </c:pt>
                <c:pt idx="14">
                  <c:v>1.4084507042253521E-2</c:v>
                </c:pt>
                <c:pt idx="15">
                  <c:v>1.4084507042253521E-2</c:v>
                </c:pt>
                <c:pt idx="16">
                  <c:v>1.4084507042253521E-2</c:v>
                </c:pt>
                <c:pt idx="17">
                  <c:v>0.14084507042253522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0-482D-AB74-38C46FDFA00F}"/>
            </c:ext>
          </c:extLst>
        </c:ser>
        <c:ser>
          <c:idx val="1"/>
          <c:order val="1"/>
          <c:tx>
            <c:strRef>
              <c:f>'Estados de origen y migración'!$C$28</c:f>
              <c:strCache>
                <c:ptCount val="1"/>
                <c:pt idx="0">
                  <c:v>Hombre</c:v>
                </c:pt>
              </c:strCache>
            </c:strRef>
          </c:tx>
          <c:spPr>
            <a:ln w="28575">
              <a:noFill/>
            </a:ln>
          </c:spPr>
          <c:invertIfNegative val="0"/>
          <c:cat>
            <c:strRef>
              <c:f>'Estados de origen y migración'!$A$29:$A$46</c:f>
              <c:strCache>
                <c:ptCount val="18"/>
                <c:pt idx="0">
                  <c:v>BC</c:v>
                </c:pt>
                <c:pt idx="1">
                  <c:v>BCS</c:v>
                </c:pt>
                <c:pt idx="2">
                  <c:v>CDMX</c:v>
                </c:pt>
                <c:pt idx="3">
                  <c:v>Chiapas</c:v>
                </c:pt>
                <c:pt idx="4">
                  <c:v>Chihuahua</c:v>
                </c:pt>
                <c:pt idx="5">
                  <c:v>Guerrero</c:v>
                </c:pt>
                <c:pt idx="6">
                  <c:v>Jalisco</c:v>
                </c:pt>
                <c:pt idx="7">
                  <c:v>Michoacán</c:v>
                </c:pt>
                <c:pt idx="8">
                  <c:v>Nayarit</c:v>
                </c:pt>
                <c:pt idx="9">
                  <c:v>Oaxaca</c:v>
                </c:pt>
                <c:pt idx="10">
                  <c:v>Puebla</c:v>
                </c:pt>
                <c:pt idx="11">
                  <c:v>San Luis Potosi</c:v>
                </c:pt>
                <c:pt idx="12">
                  <c:v>Sinaloa</c:v>
                </c:pt>
                <c:pt idx="13">
                  <c:v>Veracruz</c:v>
                </c:pt>
                <c:pt idx="14">
                  <c:v>EEUU</c:v>
                </c:pt>
                <c:pt idx="15">
                  <c:v>EL SALVADOR</c:v>
                </c:pt>
                <c:pt idx="16">
                  <c:v>GUATEMALA</c:v>
                </c:pt>
                <c:pt idx="17">
                  <c:v>No registrado</c:v>
                </c:pt>
              </c:strCache>
            </c:strRef>
          </c:cat>
          <c:val>
            <c:numRef>
              <c:f>'Estados de origen y migración'!$G$29:$G$46</c:f>
              <c:numCache>
                <c:formatCode>0.00%</c:formatCode>
                <c:ptCount val="18"/>
                <c:pt idx="0">
                  <c:v>1.4084507042253521E-2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0-482D-AB74-38C46FDFA00F}"/>
            </c:ext>
          </c:extLst>
        </c:ser>
        <c:ser>
          <c:idx val="2"/>
          <c:order val="2"/>
          <c:tx>
            <c:strRef>
              <c:f>'Estados de origen y migración'!$D$28</c:f>
              <c:strCache>
                <c:ptCount val="1"/>
                <c:pt idx="0">
                  <c:v>No registrado</c:v>
                </c:pt>
              </c:strCache>
            </c:strRef>
          </c:tx>
          <c:invertIfNegative val="0"/>
          <c:val>
            <c:numRef>
              <c:f>'Estados de origen y migración'!$H$29:$H$46</c:f>
              <c:numCache>
                <c:formatCode>0.00%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1.4084507042253521E-2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0-482D-AB74-38C46FDFA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3251968"/>
        <c:axId val="234861696"/>
        <c:axId val="0"/>
      </c:bar3DChart>
      <c:catAx>
        <c:axId val="23325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4861696"/>
        <c:crosses val="autoZero"/>
        <c:auto val="1"/>
        <c:lblAlgn val="ctr"/>
        <c:lblOffset val="100"/>
        <c:noMultiLvlLbl val="0"/>
      </c:catAx>
      <c:valAx>
        <c:axId val="2348616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crossAx val="2332519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0</xdr:row>
      <xdr:rowOff>47624</xdr:rowOff>
    </xdr:from>
    <xdr:to>
      <xdr:col>10</xdr:col>
      <xdr:colOff>742949</xdr:colOff>
      <xdr:row>15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133349</xdr:colOff>
      <xdr:row>17</xdr:row>
      <xdr:rowOff>9524</xdr:rowOff>
    </xdr:from>
    <xdr:to>
      <xdr:col>11</xdr:col>
      <xdr:colOff>142874</xdr:colOff>
      <xdr:row>31</xdr:row>
      <xdr:rowOff>133349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204106</xdr:colOff>
      <xdr:row>33</xdr:row>
      <xdr:rowOff>2721</xdr:rowOff>
    </xdr:from>
    <xdr:to>
      <xdr:col>18</xdr:col>
      <xdr:colOff>27213</xdr:colOff>
      <xdr:row>48</xdr:row>
      <xdr:rowOff>163286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17</xdr:row>
      <xdr:rowOff>133349</xdr:rowOff>
    </xdr:from>
    <xdr:to>
      <xdr:col>10</xdr:col>
      <xdr:colOff>714375</xdr:colOff>
      <xdr:row>34</xdr:row>
      <xdr:rowOff>142874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238124</xdr:colOff>
      <xdr:row>1</xdr:row>
      <xdr:rowOff>19049</xdr:rowOff>
    </xdr:from>
    <xdr:to>
      <xdr:col>18</xdr:col>
      <xdr:colOff>742949</xdr:colOff>
      <xdr:row>16</xdr:row>
      <xdr:rowOff>171449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0</xdr:row>
      <xdr:rowOff>38100</xdr:rowOff>
    </xdr:from>
    <xdr:to>
      <xdr:col>14</xdr:col>
      <xdr:colOff>752474</xdr:colOff>
      <xdr:row>16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761999</xdr:colOff>
      <xdr:row>17</xdr:row>
      <xdr:rowOff>190499</xdr:rowOff>
    </xdr:from>
    <xdr:to>
      <xdr:col>14</xdr:col>
      <xdr:colOff>752475</xdr:colOff>
      <xdr:row>38</xdr:row>
      <xdr:rowOff>161924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0</xdr:row>
      <xdr:rowOff>19050</xdr:rowOff>
    </xdr:from>
    <xdr:to>
      <xdr:col>14</xdr:col>
      <xdr:colOff>47624</xdr:colOff>
      <xdr:row>14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15</xdr:row>
      <xdr:rowOff>190499</xdr:rowOff>
    </xdr:from>
    <xdr:to>
      <xdr:col>14</xdr:col>
      <xdr:colOff>66675</xdr:colOff>
      <xdr:row>35</xdr:row>
      <xdr:rowOff>161924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142874</xdr:colOff>
      <xdr:row>0</xdr:row>
      <xdr:rowOff>0</xdr:rowOff>
    </xdr:from>
    <xdr:to>
      <xdr:col>24</xdr:col>
      <xdr:colOff>342899</xdr:colOff>
      <xdr:row>13</xdr:row>
      <xdr:rowOff>257175</xdr:rowOff>
    </xdr:to>
    <xdr:graphicFrame macro="">
      <xdr:nvGraphicFramePr>
        <xdr:cNvPr id="15" name="14 Gráfic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123825</xdr:colOff>
      <xdr:row>15</xdr:row>
      <xdr:rowOff>171450</xdr:rowOff>
    </xdr:from>
    <xdr:to>
      <xdr:col>24</xdr:col>
      <xdr:colOff>419100</xdr:colOff>
      <xdr:row>31</xdr:row>
      <xdr:rowOff>76200</xdr:rowOff>
    </xdr:to>
    <xdr:graphicFrame macro="">
      <xdr:nvGraphicFramePr>
        <xdr:cNvPr id="16" name="15 Gráfic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28575</xdr:rowOff>
    </xdr:from>
    <xdr:to>
      <xdr:col>10</xdr:col>
      <xdr:colOff>695325</xdr:colOff>
      <xdr:row>13</xdr:row>
      <xdr:rowOff>285750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85724</xdr:colOff>
      <xdr:row>14</xdr:row>
      <xdr:rowOff>9524</xdr:rowOff>
    </xdr:from>
    <xdr:to>
      <xdr:col>11</xdr:col>
      <xdr:colOff>438150</xdr:colOff>
      <xdr:row>30</xdr:row>
      <xdr:rowOff>38099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495301</xdr:colOff>
      <xdr:row>0</xdr:row>
      <xdr:rowOff>333376</xdr:rowOff>
    </xdr:from>
    <xdr:to>
      <xdr:col>14</xdr:col>
      <xdr:colOff>47625</xdr:colOff>
      <xdr:row>20</xdr:row>
      <xdr:rowOff>19050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11905</xdr:colOff>
      <xdr:row>1</xdr:row>
      <xdr:rowOff>45244</xdr:rowOff>
    </xdr:from>
    <xdr:to>
      <xdr:col>11</xdr:col>
      <xdr:colOff>11905</xdr:colOff>
      <xdr:row>14</xdr:row>
      <xdr:rowOff>121444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14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166685</xdr:colOff>
      <xdr:row>1</xdr:row>
      <xdr:rowOff>9526</xdr:rowOff>
    </xdr:from>
    <xdr:to>
      <xdr:col>13</xdr:col>
      <xdr:colOff>35718</xdr:colOff>
      <xdr:row>21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25</xdr:col>
      <xdr:colOff>476252</xdr:colOff>
      <xdr:row>20</xdr:row>
      <xdr:rowOff>180974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107155</xdr:colOff>
      <xdr:row>21</xdr:row>
      <xdr:rowOff>92868</xdr:rowOff>
    </xdr:from>
    <xdr:to>
      <xdr:col>19</xdr:col>
      <xdr:colOff>476250</xdr:colOff>
      <xdr:row>49</xdr:row>
      <xdr:rowOff>35719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22</xdr:row>
      <xdr:rowOff>0</xdr:rowOff>
    </xdr:from>
    <xdr:to>
      <xdr:col>32</xdr:col>
      <xdr:colOff>428626</xdr:colOff>
      <xdr:row>49</xdr:row>
      <xdr:rowOff>133351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0</xdr:rowOff>
    </xdr:from>
    <xdr:to>
      <xdr:col>10</xdr:col>
      <xdr:colOff>581025</xdr:colOff>
      <xdr:row>9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628650</xdr:colOff>
      <xdr:row>9</xdr:row>
      <xdr:rowOff>85725</xdr:rowOff>
    </xdr:from>
    <xdr:to>
      <xdr:col>10</xdr:col>
      <xdr:colOff>628650</xdr:colOff>
      <xdr:row>23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0</xdr:row>
      <xdr:rowOff>28574</xdr:rowOff>
    </xdr:from>
    <xdr:to>
      <xdr:col>18</xdr:col>
      <xdr:colOff>504825</xdr:colOff>
      <xdr:row>17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18</xdr:row>
      <xdr:rowOff>57150</xdr:rowOff>
    </xdr:from>
    <xdr:to>
      <xdr:col>10</xdr:col>
      <xdr:colOff>628650</xdr:colOff>
      <xdr:row>38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0</xdr:rowOff>
    </xdr:from>
    <xdr:to>
      <xdr:col>12</xdr:col>
      <xdr:colOff>514350</xdr:colOff>
      <xdr:row>15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304799</xdr:colOff>
      <xdr:row>17</xdr:row>
      <xdr:rowOff>0</xdr:rowOff>
    </xdr:from>
    <xdr:to>
      <xdr:col>19</xdr:col>
      <xdr:colOff>28574</xdr:colOff>
      <xdr:row>32</xdr:row>
      <xdr:rowOff>133350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1</xdr:row>
      <xdr:rowOff>9524</xdr:rowOff>
    </xdr:from>
    <xdr:to>
      <xdr:col>14</xdr:col>
      <xdr:colOff>0</xdr:colOff>
      <xdr:row>18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209550</xdr:colOff>
      <xdr:row>19</xdr:row>
      <xdr:rowOff>95250</xdr:rowOff>
    </xdr:from>
    <xdr:to>
      <xdr:col>13</xdr:col>
      <xdr:colOff>742950</xdr:colOff>
      <xdr:row>38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47624</xdr:colOff>
      <xdr:row>66</xdr:row>
      <xdr:rowOff>33337</xdr:rowOff>
    </xdr:from>
    <xdr:to>
      <xdr:col>16</xdr:col>
      <xdr:colOff>11905</xdr:colOff>
      <xdr:row>101</xdr:row>
      <xdr:rowOff>71438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250031</xdr:colOff>
      <xdr:row>66</xdr:row>
      <xdr:rowOff>116681</xdr:rowOff>
    </xdr:from>
    <xdr:to>
      <xdr:col>25</xdr:col>
      <xdr:colOff>142875</xdr:colOff>
      <xdr:row>86</xdr:row>
      <xdr:rowOff>23813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457200</xdr:colOff>
      <xdr:row>0</xdr:row>
      <xdr:rowOff>9525</xdr:rowOff>
    </xdr:from>
    <xdr:to>
      <xdr:col>11</xdr:col>
      <xdr:colOff>457200</xdr:colOff>
      <xdr:row>11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695325</xdr:colOff>
      <xdr:row>0</xdr:row>
      <xdr:rowOff>0</xdr:rowOff>
    </xdr:from>
    <xdr:to>
      <xdr:col>17</xdr:col>
      <xdr:colOff>695325</xdr:colOff>
      <xdr:row>11</xdr:row>
      <xdr:rowOff>76200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133348</xdr:colOff>
      <xdr:row>29</xdr:row>
      <xdr:rowOff>47624</xdr:rowOff>
    </xdr:from>
    <xdr:to>
      <xdr:col>11</xdr:col>
      <xdr:colOff>180974</xdr:colOff>
      <xdr:row>49</xdr:row>
      <xdr:rowOff>114299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22</xdr:row>
      <xdr:rowOff>9524</xdr:rowOff>
    </xdr:from>
    <xdr:to>
      <xdr:col>5</xdr:col>
      <xdr:colOff>247649</xdr:colOff>
      <xdr:row>38</xdr:row>
      <xdr:rowOff>171449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5</xdr:col>
      <xdr:colOff>838200</xdr:colOff>
      <xdr:row>59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190499</xdr:colOff>
      <xdr:row>0</xdr:row>
      <xdr:rowOff>9525</xdr:rowOff>
    </xdr:from>
    <xdr:to>
      <xdr:col>18</xdr:col>
      <xdr:colOff>123824</xdr:colOff>
      <xdr:row>21</xdr:row>
      <xdr:rowOff>104775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23</xdr:row>
      <xdr:rowOff>0</xdr:rowOff>
    </xdr:from>
    <xdr:to>
      <xdr:col>15</xdr:col>
      <xdr:colOff>695325</xdr:colOff>
      <xdr:row>46</xdr:row>
      <xdr:rowOff>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zoomScaleNormal="100" workbookViewId="0">
      <selection sqref="A1:D1"/>
    </sheetView>
  </sheetViews>
  <sheetFormatPr baseColWidth="10" defaultRowHeight="15" x14ac:dyDescent="0.25"/>
  <cols>
    <col min="1" max="1" width="13" bestFit="1" customWidth="1"/>
    <col min="3" max="3" width="11.85546875" customWidth="1"/>
    <col min="4" max="4" width="14.28515625" bestFit="1" customWidth="1"/>
    <col min="5" max="5" width="11.42578125" customWidth="1"/>
    <col min="6" max="8" width="14" bestFit="1" customWidth="1"/>
    <col min="9" max="9" width="14.28515625" bestFit="1" customWidth="1"/>
  </cols>
  <sheetData>
    <row r="1" spans="1:7" x14ac:dyDescent="0.25">
      <c r="A1" s="101" t="s">
        <v>29</v>
      </c>
      <c r="B1" s="101"/>
      <c r="C1" s="101"/>
      <c r="D1" s="101"/>
    </row>
    <row r="2" spans="1:7" ht="30" x14ac:dyDescent="0.25">
      <c r="A2" s="6" t="s">
        <v>19</v>
      </c>
      <c r="B2" s="6" t="s">
        <v>20</v>
      </c>
      <c r="C2" s="6" t="s">
        <v>21</v>
      </c>
      <c r="D2" s="7" t="s">
        <v>22</v>
      </c>
      <c r="G2" s="1"/>
    </row>
    <row r="3" spans="1:7" x14ac:dyDescent="0.25">
      <c r="A3" s="6" t="s">
        <v>23</v>
      </c>
      <c r="B3" s="2">
        <v>1</v>
      </c>
      <c r="C3" s="5">
        <f>B3/$B$10</f>
        <v>1.4084507042253521E-2</v>
      </c>
      <c r="D3" s="5">
        <f>C3</f>
        <v>1.4084507042253521E-2</v>
      </c>
    </row>
    <row r="4" spans="1:7" x14ac:dyDescent="0.25">
      <c r="A4" s="6" t="s">
        <v>24</v>
      </c>
      <c r="B4" s="2">
        <v>16</v>
      </c>
      <c r="C4" s="5">
        <f t="shared" ref="C4:C9" si="0">B4/$B$10</f>
        <v>0.22535211267605634</v>
      </c>
      <c r="D4" s="5">
        <f>C4+D3</f>
        <v>0.23943661971830987</v>
      </c>
    </row>
    <row r="5" spans="1:7" x14ac:dyDescent="0.25">
      <c r="A5" s="8" t="s">
        <v>25</v>
      </c>
      <c r="B5" s="2">
        <v>22</v>
      </c>
      <c r="C5" s="5">
        <f t="shared" si="0"/>
        <v>0.30985915492957744</v>
      </c>
      <c r="D5" s="5">
        <f t="shared" ref="D5:D9" si="1">C5+D4</f>
        <v>0.54929577464788726</v>
      </c>
    </row>
    <row r="6" spans="1:7" x14ac:dyDescent="0.25">
      <c r="A6" s="6" t="s">
        <v>26</v>
      </c>
      <c r="B6" s="2">
        <v>13</v>
      </c>
      <c r="C6" s="5">
        <f t="shared" si="0"/>
        <v>0.18309859154929578</v>
      </c>
      <c r="D6" s="5">
        <f t="shared" si="1"/>
        <v>0.73239436619718301</v>
      </c>
    </row>
    <row r="7" spans="1:7" x14ac:dyDescent="0.25">
      <c r="A7" s="6" t="s">
        <v>27</v>
      </c>
      <c r="B7" s="2">
        <v>5</v>
      </c>
      <c r="C7" s="5">
        <f t="shared" si="0"/>
        <v>7.0422535211267609E-2</v>
      </c>
      <c r="D7" s="5">
        <f t="shared" si="1"/>
        <v>0.80281690140845063</v>
      </c>
    </row>
    <row r="8" spans="1:7" x14ac:dyDescent="0.25">
      <c r="A8" s="6" t="s">
        <v>28</v>
      </c>
      <c r="B8" s="2">
        <v>6</v>
      </c>
      <c r="C8" s="5">
        <f t="shared" si="0"/>
        <v>8.4507042253521125E-2</v>
      </c>
      <c r="D8" s="5">
        <f t="shared" si="1"/>
        <v>0.88732394366197176</v>
      </c>
    </row>
    <row r="9" spans="1:7" x14ac:dyDescent="0.25">
      <c r="A9" s="6" t="s">
        <v>4</v>
      </c>
      <c r="B9" s="2">
        <v>8</v>
      </c>
      <c r="C9" s="5">
        <f t="shared" si="0"/>
        <v>0.11267605633802817</v>
      </c>
      <c r="D9" s="11">
        <f t="shared" si="1"/>
        <v>0.99999999999999989</v>
      </c>
    </row>
    <row r="10" spans="1:7" x14ac:dyDescent="0.25">
      <c r="A10" s="6" t="s">
        <v>1</v>
      </c>
      <c r="B10" s="6">
        <f>SUM(B3:B9)</f>
        <v>71</v>
      </c>
      <c r="C10" s="9">
        <f>SUM(C3:C9)</f>
        <v>0.99999999999999989</v>
      </c>
    </row>
    <row r="21" spans="1:4" ht="30" x14ac:dyDescent="0.25">
      <c r="A21" s="6" t="s">
        <v>6</v>
      </c>
      <c r="B21" s="6" t="s">
        <v>20</v>
      </c>
      <c r="C21" s="6" t="s">
        <v>30</v>
      </c>
      <c r="D21" s="7" t="s">
        <v>22</v>
      </c>
    </row>
    <row r="22" spans="1:4" x14ac:dyDescent="0.25">
      <c r="A22" s="6" t="s">
        <v>7</v>
      </c>
      <c r="B22" s="2">
        <v>68</v>
      </c>
      <c r="C22" s="5">
        <f>B22/$B$25</f>
        <v>0.95774647887323938</v>
      </c>
      <c r="D22" s="5">
        <f>C22</f>
        <v>0.95774647887323938</v>
      </c>
    </row>
    <row r="23" spans="1:4" x14ac:dyDescent="0.25">
      <c r="A23" s="6" t="s">
        <v>15</v>
      </c>
      <c r="B23" s="2">
        <v>2</v>
      </c>
      <c r="C23" s="5">
        <f t="shared" ref="C23:C24" si="2">B23/$B$25</f>
        <v>2.8169014084507043E-2</v>
      </c>
      <c r="D23" s="5">
        <f>C23+D22</f>
        <v>0.98591549295774639</v>
      </c>
    </row>
    <row r="24" spans="1:4" x14ac:dyDescent="0.25">
      <c r="A24" s="6" t="s">
        <v>4</v>
      </c>
      <c r="B24" s="2">
        <v>1</v>
      </c>
      <c r="C24" s="5">
        <f t="shared" si="2"/>
        <v>1.4084507042253521E-2</v>
      </c>
      <c r="D24" s="5">
        <f>C24+D23</f>
        <v>0.99999999999999989</v>
      </c>
    </row>
    <row r="25" spans="1:4" x14ac:dyDescent="0.25">
      <c r="A25" s="6" t="s">
        <v>1</v>
      </c>
      <c r="B25" s="2">
        <v>71</v>
      </c>
      <c r="C25" s="4">
        <f>SUM(C22:C24)</f>
        <v>0.99999999999999989</v>
      </c>
    </row>
    <row r="34" spans="1:9" x14ac:dyDescent="0.25">
      <c r="A34" s="102" t="s">
        <v>31</v>
      </c>
      <c r="B34" s="102"/>
      <c r="C34" s="102"/>
      <c r="D34" s="102"/>
      <c r="E34" s="102"/>
      <c r="F34" s="102"/>
      <c r="G34" s="102"/>
      <c r="H34" s="102"/>
      <c r="I34" s="102"/>
    </row>
    <row r="35" spans="1:9" ht="30" x14ac:dyDescent="0.25">
      <c r="A35" s="7" t="s">
        <v>36</v>
      </c>
      <c r="B35" s="6" t="s">
        <v>7</v>
      </c>
      <c r="C35" s="6" t="s">
        <v>15</v>
      </c>
      <c r="D35" s="7" t="s">
        <v>4</v>
      </c>
      <c r="E35" s="18" t="s">
        <v>1</v>
      </c>
      <c r="F35" s="19" t="s">
        <v>32</v>
      </c>
      <c r="G35" s="7" t="s">
        <v>33</v>
      </c>
      <c r="H35" s="19" t="s">
        <v>34</v>
      </c>
      <c r="I35" s="19" t="s">
        <v>35</v>
      </c>
    </row>
    <row r="36" spans="1:9" x14ac:dyDescent="0.25">
      <c r="A36" s="6" t="s">
        <v>23</v>
      </c>
      <c r="B36" s="2">
        <v>1</v>
      </c>
      <c r="C36" s="2">
        <v>0</v>
      </c>
      <c r="D36" s="2">
        <v>0</v>
      </c>
      <c r="E36" s="14">
        <f t="shared" ref="E36:E42" si="3">SUM(B36:D36)</f>
        <v>1</v>
      </c>
      <c r="F36" s="5">
        <f t="shared" ref="F36:H42" si="4">B36/$E$43</f>
        <v>1.4084507042253521E-2</v>
      </c>
      <c r="G36" s="5">
        <f t="shared" si="4"/>
        <v>0</v>
      </c>
      <c r="H36" s="5">
        <f t="shared" si="4"/>
        <v>0</v>
      </c>
      <c r="I36" s="5">
        <f t="shared" ref="I36:I43" si="5">SUM(F36:H36)</f>
        <v>1.4084507042253521E-2</v>
      </c>
    </row>
    <row r="37" spans="1:9" x14ac:dyDescent="0.25">
      <c r="A37" s="6" t="s">
        <v>24</v>
      </c>
      <c r="B37" s="2">
        <v>15</v>
      </c>
      <c r="C37" s="2">
        <v>1</v>
      </c>
      <c r="D37" s="2">
        <v>0</v>
      </c>
      <c r="E37" s="14">
        <f t="shared" si="3"/>
        <v>16</v>
      </c>
      <c r="F37" s="5">
        <f t="shared" si="4"/>
        <v>0.21126760563380281</v>
      </c>
      <c r="G37" s="5">
        <f t="shared" si="4"/>
        <v>1.4084507042253521E-2</v>
      </c>
      <c r="H37" s="5">
        <f t="shared" si="4"/>
        <v>0</v>
      </c>
      <c r="I37" s="5">
        <f t="shared" si="5"/>
        <v>0.22535211267605634</v>
      </c>
    </row>
    <row r="38" spans="1:9" x14ac:dyDescent="0.25">
      <c r="A38" s="8" t="s">
        <v>25</v>
      </c>
      <c r="B38" s="2">
        <v>21</v>
      </c>
      <c r="C38" s="2">
        <v>1</v>
      </c>
      <c r="D38" s="2">
        <v>0</v>
      </c>
      <c r="E38" s="14">
        <f t="shared" si="3"/>
        <v>22</v>
      </c>
      <c r="F38" s="5">
        <f t="shared" si="4"/>
        <v>0.29577464788732394</v>
      </c>
      <c r="G38" s="5">
        <f t="shared" si="4"/>
        <v>1.4084507042253521E-2</v>
      </c>
      <c r="H38" s="5">
        <f t="shared" si="4"/>
        <v>0</v>
      </c>
      <c r="I38" s="5">
        <f t="shared" si="5"/>
        <v>0.30985915492957744</v>
      </c>
    </row>
    <row r="39" spans="1:9" x14ac:dyDescent="0.25">
      <c r="A39" s="6" t="s">
        <v>26</v>
      </c>
      <c r="B39" s="2">
        <v>13</v>
      </c>
      <c r="C39" s="2">
        <v>0</v>
      </c>
      <c r="D39" s="2">
        <v>0</v>
      </c>
      <c r="E39" s="14">
        <f t="shared" si="3"/>
        <v>13</v>
      </c>
      <c r="F39" s="5">
        <f t="shared" si="4"/>
        <v>0.18309859154929578</v>
      </c>
      <c r="G39" s="5">
        <f t="shared" si="4"/>
        <v>0</v>
      </c>
      <c r="H39" s="5">
        <f t="shared" si="4"/>
        <v>0</v>
      </c>
      <c r="I39" s="5">
        <f t="shared" si="5"/>
        <v>0.18309859154929578</v>
      </c>
    </row>
    <row r="40" spans="1:9" x14ac:dyDescent="0.25">
      <c r="A40" s="6" t="s">
        <v>27</v>
      </c>
      <c r="B40" s="2">
        <v>5</v>
      </c>
      <c r="C40" s="2">
        <v>0</v>
      </c>
      <c r="D40" s="2">
        <v>0</v>
      </c>
      <c r="E40" s="14">
        <f t="shared" si="3"/>
        <v>5</v>
      </c>
      <c r="F40" s="5">
        <f t="shared" si="4"/>
        <v>7.0422535211267609E-2</v>
      </c>
      <c r="G40" s="5">
        <f t="shared" si="4"/>
        <v>0</v>
      </c>
      <c r="H40" s="5">
        <f t="shared" si="4"/>
        <v>0</v>
      </c>
      <c r="I40" s="5">
        <f t="shared" si="5"/>
        <v>7.0422535211267609E-2</v>
      </c>
    </row>
    <row r="41" spans="1:9" x14ac:dyDescent="0.25">
      <c r="A41" s="6" t="s">
        <v>28</v>
      </c>
      <c r="B41" s="2">
        <v>6</v>
      </c>
      <c r="C41" s="2">
        <v>0</v>
      </c>
      <c r="D41" s="2">
        <v>0</v>
      </c>
      <c r="E41" s="14">
        <f t="shared" si="3"/>
        <v>6</v>
      </c>
      <c r="F41" s="5">
        <f t="shared" si="4"/>
        <v>8.4507042253521125E-2</v>
      </c>
      <c r="G41" s="5">
        <f t="shared" si="4"/>
        <v>0</v>
      </c>
      <c r="H41" s="5">
        <f t="shared" si="4"/>
        <v>0</v>
      </c>
      <c r="I41" s="5">
        <f t="shared" si="5"/>
        <v>8.4507042253521125E-2</v>
      </c>
    </row>
    <row r="42" spans="1:9" ht="31.5" customHeight="1" x14ac:dyDescent="0.25">
      <c r="A42" s="7" t="s">
        <v>4</v>
      </c>
      <c r="B42" s="2">
        <v>7</v>
      </c>
      <c r="C42" s="2">
        <v>0</v>
      </c>
      <c r="D42" s="2">
        <v>1</v>
      </c>
      <c r="E42" s="14">
        <f t="shared" si="3"/>
        <v>8</v>
      </c>
      <c r="F42" s="5">
        <f t="shared" si="4"/>
        <v>9.8591549295774641E-2</v>
      </c>
      <c r="G42" s="5">
        <f t="shared" si="4"/>
        <v>0</v>
      </c>
      <c r="H42" s="5">
        <f t="shared" si="4"/>
        <v>1.4084507042253521E-2</v>
      </c>
      <c r="I42" s="5">
        <f t="shared" si="5"/>
        <v>0.11267605633802816</v>
      </c>
    </row>
    <row r="43" spans="1:9" x14ac:dyDescent="0.25">
      <c r="A43" s="12" t="s">
        <v>1</v>
      </c>
      <c r="B43" s="2">
        <f t="shared" ref="B43:H43" si="6">SUM(B36:B42)</f>
        <v>68</v>
      </c>
      <c r="C43" s="2">
        <f t="shared" si="6"/>
        <v>2</v>
      </c>
      <c r="D43" s="2">
        <f t="shared" si="6"/>
        <v>1</v>
      </c>
      <c r="E43" s="2">
        <f t="shared" si="6"/>
        <v>71</v>
      </c>
      <c r="F43" s="5">
        <f t="shared" si="6"/>
        <v>0.95774647887323938</v>
      </c>
      <c r="G43" s="5">
        <f t="shared" si="6"/>
        <v>2.8169014084507043E-2</v>
      </c>
      <c r="H43" s="5">
        <f t="shared" si="6"/>
        <v>1.4084507042253521E-2</v>
      </c>
      <c r="I43" s="17">
        <f t="shared" si="5"/>
        <v>0.99999999999999989</v>
      </c>
    </row>
  </sheetData>
  <mergeCells count="2">
    <mergeCell ref="A1:D1"/>
    <mergeCell ref="A34:I3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3" workbookViewId="0">
      <selection activeCell="E1" sqref="E1"/>
    </sheetView>
  </sheetViews>
  <sheetFormatPr baseColWidth="10" defaultRowHeight="15" x14ac:dyDescent="0.25"/>
  <cols>
    <col min="1" max="1" width="20.42578125" customWidth="1"/>
    <col min="6" max="6" width="14" customWidth="1"/>
    <col min="7" max="7" width="18.5703125" customWidth="1"/>
  </cols>
  <sheetData>
    <row r="2" spans="1:10" x14ac:dyDescent="0.25">
      <c r="A2" s="102" t="s">
        <v>157</v>
      </c>
      <c r="B2" s="102"/>
      <c r="C2" s="102"/>
      <c r="D2" s="102"/>
      <c r="G2" s="102" t="s">
        <v>145</v>
      </c>
      <c r="H2" s="102"/>
      <c r="I2" s="102"/>
      <c r="J2" s="102"/>
    </row>
    <row r="3" spans="1:10" ht="30" x14ac:dyDescent="0.25">
      <c r="A3" s="2" t="s">
        <v>141</v>
      </c>
      <c r="B3" s="2" t="s">
        <v>20</v>
      </c>
      <c r="C3" s="2" t="s">
        <v>21</v>
      </c>
      <c r="D3" s="3" t="s">
        <v>120</v>
      </c>
      <c r="G3" s="2" t="s">
        <v>156</v>
      </c>
      <c r="H3" s="2" t="s">
        <v>20</v>
      </c>
      <c r="I3" s="2" t="s">
        <v>21</v>
      </c>
      <c r="J3" s="3" t="s">
        <v>22</v>
      </c>
    </row>
    <row r="4" spans="1:10" x14ac:dyDescent="0.25">
      <c r="A4" s="2" t="s">
        <v>2</v>
      </c>
      <c r="B4" s="2">
        <v>22</v>
      </c>
      <c r="C4" s="5">
        <f>B4/$B$7</f>
        <v>0.30985915492957744</v>
      </c>
      <c r="D4" s="5">
        <f>C4</f>
        <v>0.30985915492957744</v>
      </c>
      <c r="G4" s="2" t="s">
        <v>146</v>
      </c>
      <c r="H4" s="2">
        <v>2</v>
      </c>
      <c r="I4" s="5">
        <f>H4/$H$16</f>
        <v>0.11764705882352941</v>
      </c>
      <c r="J4" s="52">
        <f>I4</f>
        <v>0.11764705882352941</v>
      </c>
    </row>
    <row r="5" spans="1:10" x14ac:dyDescent="0.25">
      <c r="A5" s="2" t="s">
        <v>3</v>
      </c>
      <c r="B5" s="2">
        <v>48</v>
      </c>
      <c r="C5" s="5">
        <f t="shared" ref="C5:C6" si="0">B5/$B$7</f>
        <v>0.676056338028169</v>
      </c>
      <c r="D5" s="5">
        <f>D4+C5</f>
        <v>0.9859154929577465</v>
      </c>
      <c r="G5" s="2" t="s">
        <v>147</v>
      </c>
      <c r="H5" s="2">
        <v>1</v>
      </c>
      <c r="I5" s="5">
        <f t="shared" ref="I5:I15" si="1">H5/$H$16</f>
        <v>5.8823529411764705E-2</v>
      </c>
      <c r="J5" s="52">
        <f>I5+J4</f>
        <v>0.1764705882352941</v>
      </c>
    </row>
    <row r="6" spans="1:10" x14ac:dyDescent="0.25">
      <c r="A6" s="2" t="s">
        <v>4</v>
      </c>
      <c r="B6" s="2">
        <v>1</v>
      </c>
      <c r="C6" s="5">
        <f t="shared" si="0"/>
        <v>1.4084507042253521E-2</v>
      </c>
      <c r="D6" s="29">
        <f>D5+C6</f>
        <v>1</v>
      </c>
      <c r="G6" s="2" t="s">
        <v>148</v>
      </c>
      <c r="H6" s="2">
        <v>1</v>
      </c>
      <c r="I6" s="5">
        <f t="shared" si="1"/>
        <v>5.8823529411764705E-2</v>
      </c>
      <c r="J6" s="52">
        <f t="shared" ref="J6:J15" si="2">I6+J5</f>
        <v>0.23529411764705882</v>
      </c>
    </row>
    <row r="7" spans="1:10" x14ac:dyDescent="0.25">
      <c r="A7" s="2" t="s">
        <v>1</v>
      </c>
      <c r="B7" s="2">
        <f>SUM(B4:B6)</f>
        <v>71</v>
      </c>
      <c r="C7" s="29">
        <f>SUM(C4:C6)</f>
        <v>1</v>
      </c>
      <c r="D7" s="5"/>
      <c r="G7" s="2" t="s">
        <v>149</v>
      </c>
      <c r="H7" s="2">
        <v>1</v>
      </c>
      <c r="I7" s="5">
        <f t="shared" si="1"/>
        <v>5.8823529411764705E-2</v>
      </c>
      <c r="J7" s="52">
        <f t="shared" si="2"/>
        <v>0.29411764705882354</v>
      </c>
    </row>
    <row r="8" spans="1:10" x14ac:dyDescent="0.25">
      <c r="A8" s="102" t="s">
        <v>142</v>
      </c>
      <c r="B8" s="102"/>
      <c r="C8" s="102"/>
      <c r="D8" s="102"/>
      <c r="G8" s="2" t="s">
        <v>150</v>
      </c>
      <c r="H8" s="2">
        <v>2</v>
      </c>
      <c r="I8" s="5">
        <f t="shared" si="1"/>
        <v>0.11764705882352941</v>
      </c>
      <c r="J8" s="52">
        <f t="shared" si="2"/>
        <v>0.41176470588235292</v>
      </c>
    </row>
    <row r="9" spans="1:10" x14ac:dyDescent="0.25">
      <c r="A9" s="2" t="s">
        <v>2</v>
      </c>
      <c r="B9" s="2">
        <v>20</v>
      </c>
      <c r="C9" s="5">
        <f>B9/$B$12</f>
        <v>0.28169014084507044</v>
      </c>
      <c r="D9" s="5">
        <f>C9</f>
        <v>0.28169014084507044</v>
      </c>
      <c r="G9" s="2" t="s">
        <v>151</v>
      </c>
      <c r="H9" s="2">
        <v>1</v>
      </c>
      <c r="I9" s="5">
        <f t="shared" si="1"/>
        <v>5.8823529411764705E-2</v>
      </c>
      <c r="J9" s="52">
        <f t="shared" si="2"/>
        <v>0.47058823529411764</v>
      </c>
    </row>
    <row r="10" spans="1:10" x14ac:dyDescent="0.25">
      <c r="A10" s="2" t="s">
        <v>3</v>
      </c>
      <c r="B10" s="2">
        <v>50</v>
      </c>
      <c r="C10" s="5">
        <f t="shared" ref="C10:C11" si="3">B10/$B$12</f>
        <v>0.70422535211267601</v>
      </c>
      <c r="D10" s="5">
        <f>D9+C10</f>
        <v>0.9859154929577465</v>
      </c>
      <c r="G10" s="2" t="s">
        <v>152</v>
      </c>
      <c r="H10" s="2">
        <v>2</v>
      </c>
      <c r="I10" s="5">
        <f t="shared" si="1"/>
        <v>0.11764705882352941</v>
      </c>
      <c r="J10" s="52">
        <f t="shared" si="2"/>
        <v>0.58823529411764708</v>
      </c>
    </row>
    <row r="11" spans="1:10" x14ac:dyDescent="0.25">
      <c r="A11" s="2" t="s">
        <v>4</v>
      </c>
      <c r="B11" s="2">
        <v>1</v>
      </c>
      <c r="C11" s="5">
        <f t="shared" si="3"/>
        <v>1.4084507042253521E-2</v>
      </c>
      <c r="D11" s="29">
        <f>D10+C11</f>
        <v>1</v>
      </c>
      <c r="G11" s="2" t="s">
        <v>153</v>
      </c>
      <c r="H11" s="2">
        <v>1</v>
      </c>
      <c r="I11" s="5">
        <f t="shared" si="1"/>
        <v>5.8823529411764705E-2</v>
      </c>
      <c r="J11" s="52">
        <f t="shared" si="2"/>
        <v>0.6470588235294118</v>
      </c>
    </row>
    <row r="12" spans="1:10" x14ac:dyDescent="0.25">
      <c r="A12" s="2" t="s">
        <v>1</v>
      </c>
      <c r="B12" s="2">
        <f>SUM(B9:B11)</f>
        <v>71</v>
      </c>
      <c r="C12" s="29">
        <f>SUM(C9:C11)</f>
        <v>1</v>
      </c>
      <c r="D12" s="5"/>
      <c r="G12" s="2" t="s">
        <v>154</v>
      </c>
      <c r="H12" s="2">
        <v>2</v>
      </c>
      <c r="I12" s="5">
        <f t="shared" si="1"/>
        <v>0.11764705882352941</v>
      </c>
      <c r="J12" s="52">
        <f t="shared" si="2"/>
        <v>0.76470588235294124</v>
      </c>
    </row>
    <row r="13" spans="1:10" ht="30" x14ac:dyDescent="0.25">
      <c r="A13" s="102" t="s">
        <v>143</v>
      </c>
      <c r="B13" s="102"/>
      <c r="C13" s="102"/>
      <c r="D13" s="102"/>
      <c r="G13" s="3" t="s">
        <v>155</v>
      </c>
      <c r="H13" s="2">
        <v>1</v>
      </c>
      <c r="I13" s="5">
        <f t="shared" si="1"/>
        <v>5.8823529411764705E-2</v>
      </c>
      <c r="J13" s="52">
        <f t="shared" si="2"/>
        <v>0.82352941176470595</v>
      </c>
    </row>
    <row r="14" spans="1:10" ht="30.75" customHeight="1" x14ac:dyDescent="0.25">
      <c r="A14" s="2" t="s">
        <v>2</v>
      </c>
      <c r="B14" s="2">
        <v>2</v>
      </c>
      <c r="C14" s="5">
        <f>B14/$B$17</f>
        <v>2.8169014084507043E-2</v>
      </c>
      <c r="D14" s="5">
        <f>C14</f>
        <v>2.8169014084507043E-2</v>
      </c>
      <c r="G14" s="2" t="s">
        <v>140</v>
      </c>
      <c r="H14" s="2">
        <v>2</v>
      </c>
      <c r="I14" s="5">
        <f t="shared" si="1"/>
        <v>0.11764705882352941</v>
      </c>
      <c r="J14" s="52">
        <f t="shared" si="2"/>
        <v>0.94117647058823539</v>
      </c>
    </row>
    <row r="15" spans="1:10" x14ac:dyDescent="0.25">
      <c r="A15" s="2" t="s">
        <v>3</v>
      </c>
      <c r="B15" s="2">
        <v>68</v>
      </c>
      <c r="C15" s="5">
        <f t="shared" ref="C15:C16" si="4">B15/$B$17</f>
        <v>0.95774647887323938</v>
      </c>
      <c r="D15" s="5">
        <f>D14+C15</f>
        <v>0.98591549295774639</v>
      </c>
      <c r="G15" s="2" t="s">
        <v>4</v>
      </c>
      <c r="H15" s="2">
        <v>1</v>
      </c>
      <c r="I15" s="5">
        <f t="shared" si="1"/>
        <v>5.8823529411764705E-2</v>
      </c>
      <c r="J15" s="52">
        <f t="shared" si="2"/>
        <v>1</v>
      </c>
    </row>
    <row r="16" spans="1:10" x14ac:dyDescent="0.25">
      <c r="A16" s="2" t="s">
        <v>4</v>
      </c>
      <c r="B16" s="2">
        <v>1</v>
      </c>
      <c r="C16" s="5">
        <f t="shared" si="4"/>
        <v>1.4084507042253521E-2</v>
      </c>
      <c r="D16" s="29">
        <f>D15+C16</f>
        <v>0.99999999999999989</v>
      </c>
      <c r="G16" s="2" t="s">
        <v>1</v>
      </c>
      <c r="H16" s="2">
        <f>SUM(H4:H15)</f>
        <v>17</v>
      </c>
      <c r="I16" s="4">
        <f>SUM(I4:I15)</f>
        <v>1</v>
      </c>
      <c r="J16" s="2"/>
    </row>
    <row r="17" spans="1:4" x14ac:dyDescent="0.25">
      <c r="A17" s="2" t="s">
        <v>1</v>
      </c>
      <c r="B17" s="2">
        <f>SUM(B14:B16)</f>
        <v>71</v>
      </c>
      <c r="C17" s="29">
        <f>SUM(C14:C16)</f>
        <v>0.99999999999999989</v>
      </c>
      <c r="D17" s="5"/>
    </row>
    <row r="18" spans="1:4" x14ac:dyDescent="0.25">
      <c r="A18" s="102" t="s">
        <v>144</v>
      </c>
      <c r="B18" s="102"/>
      <c r="C18" s="102"/>
      <c r="D18" s="102"/>
    </row>
    <row r="19" spans="1:4" x14ac:dyDescent="0.25">
      <c r="A19" s="2" t="s">
        <v>2</v>
      </c>
      <c r="B19" s="2">
        <v>12</v>
      </c>
      <c r="C19" s="5">
        <f>B19/$B$22</f>
        <v>0.16901408450704225</v>
      </c>
      <c r="D19" s="5">
        <f>C19</f>
        <v>0.16901408450704225</v>
      </c>
    </row>
    <row r="20" spans="1:4" x14ac:dyDescent="0.25">
      <c r="A20" s="2" t="s">
        <v>3</v>
      </c>
      <c r="B20" s="2">
        <v>58</v>
      </c>
      <c r="C20" s="5">
        <f t="shared" ref="C20:C21" si="5">B20/$B$22</f>
        <v>0.81690140845070425</v>
      </c>
      <c r="D20" s="5">
        <f>C20+D19</f>
        <v>0.9859154929577465</v>
      </c>
    </row>
    <row r="21" spans="1:4" x14ac:dyDescent="0.25">
      <c r="A21" s="2" t="s">
        <v>4</v>
      </c>
      <c r="B21" s="2">
        <v>1</v>
      </c>
      <c r="C21" s="5">
        <f t="shared" si="5"/>
        <v>1.4084507042253521E-2</v>
      </c>
      <c r="D21" s="29">
        <f>C21+D20</f>
        <v>1</v>
      </c>
    </row>
    <row r="22" spans="1:4" x14ac:dyDescent="0.25">
      <c r="A22" s="2" t="s">
        <v>1</v>
      </c>
      <c r="B22" s="2">
        <f>SUM(B19:B21)</f>
        <v>71</v>
      </c>
      <c r="C22" s="29">
        <f>SUM(C19:C21)</f>
        <v>1</v>
      </c>
      <c r="D22" s="5"/>
    </row>
    <row r="23" spans="1:4" x14ac:dyDescent="0.25">
      <c r="A23" s="102" t="s">
        <v>130</v>
      </c>
      <c r="B23" s="102"/>
      <c r="C23" s="102"/>
      <c r="D23" s="102"/>
    </row>
    <row r="24" spans="1:4" x14ac:dyDescent="0.25">
      <c r="A24" s="2" t="s">
        <v>2</v>
      </c>
      <c r="B24" s="2">
        <f>SUM(H4:H14)</f>
        <v>16</v>
      </c>
      <c r="C24" s="5">
        <f>B24/$B$27</f>
        <v>0.22535211267605634</v>
      </c>
      <c r="D24" s="5">
        <f>C24</f>
        <v>0.22535211267605634</v>
      </c>
    </row>
    <row r="25" spans="1:4" x14ac:dyDescent="0.25">
      <c r="A25" s="2" t="s">
        <v>3</v>
      </c>
      <c r="B25" s="2">
        <f>71-(B24+B26)</f>
        <v>54</v>
      </c>
      <c r="C25" s="5">
        <f t="shared" ref="C25:C26" si="6">B25/$B$27</f>
        <v>0.76056338028169013</v>
      </c>
      <c r="D25" s="5">
        <f>C25+D24</f>
        <v>0.9859154929577465</v>
      </c>
    </row>
    <row r="26" spans="1:4" x14ac:dyDescent="0.25">
      <c r="A26" s="2" t="s">
        <v>4</v>
      </c>
      <c r="B26" s="2">
        <f>H15</f>
        <v>1</v>
      </c>
      <c r="C26" s="5">
        <f t="shared" si="6"/>
        <v>1.4084507042253521E-2</v>
      </c>
      <c r="D26" s="29">
        <f>C26+D25</f>
        <v>1</v>
      </c>
    </row>
    <row r="27" spans="1:4" x14ac:dyDescent="0.25">
      <c r="A27" s="2" t="s">
        <v>1</v>
      </c>
      <c r="B27" s="2">
        <f>SUM(B24:B26)</f>
        <v>71</v>
      </c>
      <c r="C27" s="29">
        <f>SUM(C24:C26)</f>
        <v>1</v>
      </c>
      <c r="D27" s="5"/>
    </row>
    <row r="39" ht="29.25" customHeight="1" x14ac:dyDescent="0.25"/>
  </sheetData>
  <mergeCells count="6">
    <mergeCell ref="G2:J2"/>
    <mergeCell ref="A8:D8"/>
    <mergeCell ref="A13:D13"/>
    <mergeCell ref="A18:D18"/>
    <mergeCell ref="A23:D23"/>
    <mergeCell ref="A2:D2"/>
  </mergeCells>
  <pageMargins left="0.7" right="0.7" top="0.75" bottom="0.75" header="0.3" footer="0.3"/>
  <ignoredErrors>
    <ignoredError sqref="B24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E1" sqref="E1"/>
    </sheetView>
  </sheetViews>
  <sheetFormatPr baseColWidth="10" defaultRowHeight="15" x14ac:dyDescent="0.25"/>
  <cols>
    <col min="1" max="1" width="13" bestFit="1" customWidth="1"/>
  </cols>
  <sheetData>
    <row r="1" spans="1:4" x14ac:dyDescent="0.25">
      <c r="A1" s="101" t="s">
        <v>162</v>
      </c>
      <c r="B1" s="101"/>
      <c r="C1" s="101"/>
      <c r="D1" s="101"/>
    </row>
    <row r="2" spans="1:4" ht="30" x14ac:dyDescent="0.25">
      <c r="A2" s="6" t="s">
        <v>158</v>
      </c>
      <c r="B2" s="6" t="s">
        <v>20</v>
      </c>
      <c r="C2" s="6" t="s">
        <v>21</v>
      </c>
      <c r="D2" s="7" t="s">
        <v>22</v>
      </c>
    </row>
    <row r="3" spans="1:4" x14ac:dyDescent="0.25">
      <c r="A3" s="2" t="s">
        <v>2</v>
      </c>
      <c r="B3" s="2">
        <v>2</v>
      </c>
      <c r="C3" s="5">
        <f>B3/$B$6</f>
        <v>2.8169014084507043E-2</v>
      </c>
      <c r="D3" s="5">
        <f>C3</f>
        <v>2.8169014084507043E-2</v>
      </c>
    </row>
    <row r="4" spans="1:4" x14ac:dyDescent="0.25">
      <c r="A4" s="2" t="s">
        <v>3</v>
      </c>
      <c r="B4" s="2">
        <v>68</v>
      </c>
      <c r="C4" s="5">
        <f t="shared" ref="C4:C5" si="0">B4/$B$6</f>
        <v>0.95774647887323938</v>
      </c>
      <c r="D4" s="5">
        <f>D3+C4</f>
        <v>0.98591549295774639</v>
      </c>
    </row>
    <row r="5" spans="1:4" x14ac:dyDescent="0.25">
      <c r="A5" s="2" t="s">
        <v>4</v>
      </c>
      <c r="B5" s="2">
        <v>1</v>
      </c>
      <c r="C5" s="5">
        <f t="shared" si="0"/>
        <v>1.4084507042253521E-2</v>
      </c>
      <c r="D5" s="29">
        <f>D4+C5</f>
        <v>0.99999999999999989</v>
      </c>
    </row>
    <row r="6" spans="1:4" x14ac:dyDescent="0.25">
      <c r="A6" s="2" t="s">
        <v>1</v>
      </c>
      <c r="B6" s="2">
        <f>SUM(B3:B5)</f>
        <v>71</v>
      </c>
      <c r="C6" s="29">
        <f>SUM(C3:C5)</f>
        <v>0.99999999999999989</v>
      </c>
      <c r="D6" s="5"/>
    </row>
    <row r="7" spans="1:4" x14ac:dyDescent="0.25">
      <c r="A7" s="101" t="s">
        <v>159</v>
      </c>
      <c r="B7" s="101"/>
      <c r="C7" s="101"/>
      <c r="D7" s="101"/>
    </row>
    <row r="8" spans="1:4" ht="30" x14ac:dyDescent="0.25">
      <c r="A8" s="6"/>
      <c r="B8" s="6" t="s">
        <v>20</v>
      </c>
      <c r="C8" s="6" t="s">
        <v>21</v>
      </c>
      <c r="D8" s="7" t="s">
        <v>22</v>
      </c>
    </row>
    <row r="9" spans="1:4" x14ac:dyDescent="0.25">
      <c r="A9" s="2" t="s">
        <v>2</v>
      </c>
      <c r="B9" s="2">
        <v>41</v>
      </c>
      <c r="C9" s="5">
        <f>B9/$B$12</f>
        <v>0.57746478873239437</v>
      </c>
      <c r="D9" s="5">
        <f>C9</f>
        <v>0.57746478873239437</v>
      </c>
    </row>
    <row r="10" spans="1:4" x14ac:dyDescent="0.25">
      <c r="A10" s="2" t="s">
        <v>3</v>
      </c>
      <c r="B10" s="2">
        <v>29</v>
      </c>
      <c r="C10" s="5">
        <f t="shared" ref="C10:C11" si="1">B10/$B$12</f>
        <v>0.40845070422535212</v>
      </c>
      <c r="D10" s="5">
        <f>D9+C10</f>
        <v>0.9859154929577465</v>
      </c>
    </row>
    <row r="11" spans="1:4" x14ac:dyDescent="0.25">
      <c r="A11" s="2" t="s">
        <v>4</v>
      </c>
      <c r="B11" s="2">
        <v>1</v>
      </c>
      <c r="C11" s="5">
        <f t="shared" si="1"/>
        <v>1.4084507042253521E-2</v>
      </c>
      <c r="D11" s="29">
        <f>C11+D10</f>
        <v>1</v>
      </c>
    </row>
    <row r="12" spans="1:4" x14ac:dyDescent="0.25">
      <c r="A12" s="2" t="s">
        <v>1</v>
      </c>
      <c r="B12" s="2">
        <f>SUM(B9:B11)</f>
        <v>71</v>
      </c>
      <c r="C12" s="29">
        <f>SUM(C9:C11)</f>
        <v>1</v>
      </c>
      <c r="D12" s="5"/>
    </row>
    <row r="13" spans="1:4" x14ac:dyDescent="0.25">
      <c r="A13" s="101" t="s">
        <v>160</v>
      </c>
      <c r="B13" s="101"/>
      <c r="C13" s="101"/>
      <c r="D13" s="101"/>
    </row>
    <row r="14" spans="1:4" ht="30" x14ac:dyDescent="0.25">
      <c r="A14" s="6"/>
      <c r="B14" s="6" t="s">
        <v>20</v>
      </c>
      <c r="C14" s="6" t="s">
        <v>21</v>
      </c>
      <c r="D14" s="7" t="s">
        <v>22</v>
      </c>
    </row>
    <row r="15" spans="1:4" x14ac:dyDescent="0.25">
      <c r="A15" s="2" t="s">
        <v>2</v>
      </c>
      <c r="B15" s="2">
        <v>19</v>
      </c>
      <c r="C15" s="5">
        <f>B15/$B$18</f>
        <v>0.26760563380281688</v>
      </c>
      <c r="D15" s="5">
        <f>C15</f>
        <v>0.26760563380281688</v>
      </c>
    </row>
    <row r="16" spans="1:4" x14ac:dyDescent="0.25">
      <c r="A16" s="2" t="s">
        <v>3</v>
      </c>
      <c r="B16" s="2">
        <v>51</v>
      </c>
      <c r="C16" s="5">
        <f t="shared" ref="C16:C17" si="2">B16/$B$18</f>
        <v>0.71830985915492962</v>
      </c>
      <c r="D16" s="5">
        <f>D15+C16</f>
        <v>0.9859154929577465</v>
      </c>
    </row>
    <row r="17" spans="1:4" x14ac:dyDescent="0.25">
      <c r="A17" s="2" t="s">
        <v>4</v>
      </c>
      <c r="B17" s="2">
        <v>1</v>
      </c>
      <c r="C17" s="5">
        <f t="shared" si="2"/>
        <v>1.4084507042253521E-2</v>
      </c>
      <c r="D17" s="29">
        <f>D16+C17</f>
        <v>1</v>
      </c>
    </row>
    <row r="18" spans="1:4" x14ac:dyDescent="0.25">
      <c r="A18" s="2" t="s">
        <v>1</v>
      </c>
      <c r="B18" s="2">
        <f>SUM(B15:B17)</f>
        <v>71</v>
      </c>
      <c r="C18" s="29">
        <f>SUM(C15:C17)</f>
        <v>1</v>
      </c>
      <c r="D18" s="5"/>
    </row>
    <row r="19" spans="1:4" x14ac:dyDescent="0.25">
      <c r="A19" s="101" t="s">
        <v>161</v>
      </c>
      <c r="B19" s="101"/>
      <c r="C19" s="101"/>
      <c r="D19" s="101"/>
    </row>
    <row r="20" spans="1:4" ht="30" x14ac:dyDescent="0.25">
      <c r="A20" s="6"/>
      <c r="B20" s="6" t="s">
        <v>20</v>
      </c>
      <c r="C20" s="6" t="s">
        <v>21</v>
      </c>
      <c r="D20" s="7" t="s">
        <v>22</v>
      </c>
    </row>
    <row r="21" spans="1:4" x14ac:dyDescent="0.25">
      <c r="A21" s="2" t="s">
        <v>2</v>
      </c>
      <c r="B21" s="2">
        <v>24</v>
      </c>
      <c r="C21" s="5">
        <f>B21/$B$24</f>
        <v>0.3380281690140845</v>
      </c>
      <c r="D21" s="5">
        <f>C21</f>
        <v>0.3380281690140845</v>
      </c>
    </row>
    <row r="22" spans="1:4" x14ac:dyDescent="0.25">
      <c r="A22" s="2" t="s">
        <v>3</v>
      </c>
      <c r="B22" s="2">
        <v>46</v>
      </c>
      <c r="C22" s="5">
        <f t="shared" ref="C22:C23" si="3">B22/$B$24</f>
        <v>0.647887323943662</v>
      </c>
      <c r="D22" s="5">
        <f>D21+C22</f>
        <v>0.9859154929577465</v>
      </c>
    </row>
    <row r="23" spans="1:4" x14ac:dyDescent="0.25">
      <c r="A23" s="2" t="s">
        <v>4</v>
      </c>
      <c r="B23" s="2">
        <v>1</v>
      </c>
      <c r="C23" s="5">
        <f t="shared" si="3"/>
        <v>1.4084507042253521E-2</v>
      </c>
      <c r="D23" s="29">
        <f>D22+C23</f>
        <v>1</v>
      </c>
    </row>
    <row r="24" spans="1:4" x14ac:dyDescent="0.25">
      <c r="A24" s="2" t="s">
        <v>1</v>
      </c>
      <c r="B24" s="2">
        <f>SUM(B21:B23)</f>
        <v>71</v>
      </c>
      <c r="C24" s="29">
        <f>SUM(C21:C23)</f>
        <v>1</v>
      </c>
      <c r="D24" s="5"/>
    </row>
    <row r="25" spans="1:4" x14ac:dyDescent="0.25">
      <c r="A25" s="101" t="s">
        <v>152</v>
      </c>
      <c r="B25" s="101"/>
      <c r="C25" s="101"/>
      <c r="D25" s="101"/>
    </row>
    <row r="26" spans="1:4" ht="30" x14ac:dyDescent="0.25">
      <c r="A26" s="6"/>
      <c r="B26" s="6" t="s">
        <v>20</v>
      </c>
      <c r="C26" s="6" t="s">
        <v>21</v>
      </c>
      <c r="D26" s="7" t="s">
        <v>22</v>
      </c>
    </row>
    <row r="27" spans="1:4" x14ac:dyDescent="0.25">
      <c r="A27" s="2" t="s">
        <v>2</v>
      </c>
      <c r="B27" s="2">
        <v>4</v>
      </c>
      <c r="C27" s="5">
        <f>B27/$B$30</f>
        <v>5.6338028169014086E-2</v>
      </c>
      <c r="D27" s="5">
        <f>C27</f>
        <v>5.6338028169014086E-2</v>
      </c>
    </row>
    <row r="28" spans="1:4" x14ac:dyDescent="0.25">
      <c r="A28" s="2" t="s">
        <v>3</v>
      </c>
      <c r="B28" s="2">
        <v>66</v>
      </c>
      <c r="C28" s="5">
        <f t="shared" ref="C28:C29" si="4">B28/$B$30</f>
        <v>0.92957746478873238</v>
      </c>
      <c r="D28" s="5">
        <f>D27+C28</f>
        <v>0.9859154929577465</v>
      </c>
    </row>
    <row r="29" spans="1:4" x14ac:dyDescent="0.25">
      <c r="A29" s="2" t="s">
        <v>4</v>
      </c>
      <c r="B29" s="2">
        <v>1</v>
      </c>
      <c r="C29" s="5">
        <f t="shared" si="4"/>
        <v>1.4084507042253521E-2</v>
      </c>
      <c r="D29" s="29">
        <f>D28+C29</f>
        <v>1</v>
      </c>
    </row>
    <row r="30" spans="1:4" x14ac:dyDescent="0.25">
      <c r="A30" s="2" t="s">
        <v>1</v>
      </c>
      <c r="B30" s="2">
        <f>SUM(B27:B29)</f>
        <v>71</v>
      </c>
      <c r="C30" s="29">
        <f>SUM(C27:C29)</f>
        <v>1</v>
      </c>
      <c r="D30" s="5"/>
    </row>
  </sheetData>
  <mergeCells count="5">
    <mergeCell ref="A1:D1"/>
    <mergeCell ref="A7:D7"/>
    <mergeCell ref="A13:D13"/>
    <mergeCell ref="A19:D19"/>
    <mergeCell ref="A25:D2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G3" workbookViewId="0">
      <selection activeCell="P14" sqref="P14"/>
    </sheetView>
  </sheetViews>
  <sheetFormatPr baseColWidth="10" defaultRowHeight="15" x14ac:dyDescent="0.25"/>
  <cols>
    <col min="17" max="17" width="12.140625" customWidth="1"/>
  </cols>
  <sheetData>
    <row r="1" spans="1:17" ht="32.25" customHeight="1" x14ac:dyDescent="0.25">
      <c r="A1" s="110" t="s">
        <v>167</v>
      </c>
      <c r="B1" s="110"/>
      <c r="C1" s="110"/>
      <c r="D1" s="110"/>
    </row>
    <row r="2" spans="1:17" ht="30" x14ac:dyDescent="0.25">
      <c r="A2" s="6" t="s">
        <v>163</v>
      </c>
      <c r="B2" s="6" t="s">
        <v>20</v>
      </c>
      <c r="C2" s="6" t="s">
        <v>21</v>
      </c>
      <c r="D2" s="7" t="s">
        <v>22</v>
      </c>
    </row>
    <row r="3" spans="1:17" x14ac:dyDescent="0.25">
      <c r="A3" s="2" t="s">
        <v>2</v>
      </c>
      <c r="B3" s="2">
        <v>2</v>
      </c>
      <c r="C3" s="5">
        <f>B3/$B$6</f>
        <v>2.8169014084507043E-2</v>
      </c>
      <c r="D3" s="5">
        <f>C3</f>
        <v>2.8169014084507043E-2</v>
      </c>
      <c r="P3" s="101" t="s">
        <v>171</v>
      </c>
      <c r="Q3" s="101"/>
    </row>
    <row r="4" spans="1:17" x14ac:dyDescent="0.25">
      <c r="A4" s="2" t="s">
        <v>3</v>
      </c>
      <c r="B4" s="2">
        <v>68</v>
      </c>
      <c r="C4" s="5">
        <f t="shared" ref="C4:C5" si="0">B4/$B$6</f>
        <v>0.95774647887323938</v>
      </c>
      <c r="D4" s="5">
        <f>D3+C4</f>
        <v>0.98591549295774639</v>
      </c>
      <c r="P4" s="6" t="s">
        <v>170</v>
      </c>
      <c r="Q4" s="6" t="s">
        <v>20</v>
      </c>
    </row>
    <row r="5" spans="1:17" x14ac:dyDescent="0.25">
      <c r="A5" s="2" t="s">
        <v>4</v>
      </c>
      <c r="B5" s="2">
        <v>1</v>
      </c>
      <c r="C5" s="5">
        <f t="shared" si="0"/>
        <v>1.4084507042253521E-2</v>
      </c>
      <c r="D5" s="4">
        <f>D4+C5</f>
        <v>0.99999999999999989</v>
      </c>
      <c r="P5" s="2" t="s">
        <v>163</v>
      </c>
      <c r="Q5" s="2">
        <v>2</v>
      </c>
    </row>
    <row r="6" spans="1:17" x14ac:dyDescent="0.25">
      <c r="A6" s="2" t="s">
        <v>1</v>
      </c>
      <c r="B6" s="2">
        <f>SUM(B3:B5)</f>
        <v>71</v>
      </c>
      <c r="C6" s="4">
        <f>SUM(C3:C5)</f>
        <v>0.99999999999999989</v>
      </c>
      <c r="D6" s="4"/>
      <c r="P6" s="2" t="s">
        <v>164</v>
      </c>
      <c r="Q6" s="2">
        <v>42</v>
      </c>
    </row>
    <row r="7" spans="1:17" x14ac:dyDescent="0.25">
      <c r="A7" s="101" t="s">
        <v>164</v>
      </c>
      <c r="B7" s="101"/>
      <c r="C7" s="101"/>
      <c r="D7" s="101"/>
      <c r="P7" s="2" t="s">
        <v>165</v>
      </c>
      <c r="Q7" s="2">
        <v>2</v>
      </c>
    </row>
    <row r="8" spans="1:17" ht="30" x14ac:dyDescent="0.25">
      <c r="A8" s="6" t="s">
        <v>164</v>
      </c>
      <c r="B8" s="6" t="s">
        <v>20</v>
      </c>
      <c r="C8" s="6" t="s">
        <v>21</v>
      </c>
      <c r="D8" s="7" t="s">
        <v>22</v>
      </c>
      <c r="P8" s="2" t="s">
        <v>166</v>
      </c>
      <c r="Q8" s="2">
        <v>0</v>
      </c>
    </row>
    <row r="9" spans="1:17" x14ac:dyDescent="0.25">
      <c r="A9" s="2" t="s">
        <v>2</v>
      </c>
      <c r="B9" s="2">
        <v>41</v>
      </c>
      <c r="C9" s="5">
        <f>B9/$B$12</f>
        <v>0.57746478873239437</v>
      </c>
      <c r="D9" s="5">
        <f>C9</f>
        <v>0.57746478873239437</v>
      </c>
      <c r="P9" s="2" t="s">
        <v>168</v>
      </c>
      <c r="Q9" s="2">
        <v>2</v>
      </c>
    </row>
    <row r="10" spans="1:17" x14ac:dyDescent="0.25">
      <c r="A10" s="2" t="s">
        <v>3</v>
      </c>
      <c r="B10" s="2">
        <v>29</v>
      </c>
      <c r="C10" s="5">
        <f t="shared" ref="C10:C11" si="1">B10/$B$12</f>
        <v>0.40845070422535212</v>
      </c>
      <c r="D10" s="5">
        <f>C10+D9</f>
        <v>0.9859154929577465</v>
      </c>
      <c r="P10" s="2" t="s">
        <v>169</v>
      </c>
      <c r="Q10" s="2">
        <v>1</v>
      </c>
    </row>
    <row r="11" spans="1:17" x14ac:dyDescent="0.25">
      <c r="A11" s="2" t="s">
        <v>4</v>
      </c>
      <c r="B11" s="2">
        <v>1</v>
      </c>
      <c r="C11" s="5">
        <f t="shared" si="1"/>
        <v>1.4084507042253521E-2</v>
      </c>
      <c r="D11" s="4">
        <f>C11+D10</f>
        <v>1</v>
      </c>
    </row>
    <row r="12" spans="1:17" x14ac:dyDescent="0.25">
      <c r="A12" s="2" t="s">
        <v>1</v>
      </c>
      <c r="B12" s="2">
        <f>SUM(B9:B11)</f>
        <v>71</v>
      </c>
      <c r="C12" s="4">
        <f>SUM(C9:C11)</f>
        <v>1</v>
      </c>
      <c r="D12" s="4"/>
    </row>
    <row r="13" spans="1:17" x14ac:dyDescent="0.25">
      <c r="A13" s="101" t="s">
        <v>165</v>
      </c>
      <c r="B13" s="101"/>
      <c r="C13" s="101"/>
      <c r="D13" s="101"/>
    </row>
    <row r="14" spans="1:17" ht="30" x14ac:dyDescent="0.25">
      <c r="A14" s="6" t="s">
        <v>165</v>
      </c>
      <c r="B14" s="6" t="s">
        <v>20</v>
      </c>
      <c r="C14" s="6" t="s">
        <v>21</v>
      </c>
      <c r="D14" s="7" t="s">
        <v>22</v>
      </c>
    </row>
    <row r="15" spans="1:17" x14ac:dyDescent="0.25">
      <c r="A15" s="2" t="s">
        <v>2</v>
      </c>
      <c r="B15" s="2">
        <v>2</v>
      </c>
      <c r="C15" s="5">
        <f>B15/$B$18</f>
        <v>2.8169014084507043E-2</v>
      </c>
      <c r="D15" s="5">
        <f>C15</f>
        <v>2.8169014084507043E-2</v>
      </c>
    </row>
    <row r="16" spans="1:17" x14ac:dyDescent="0.25">
      <c r="A16" s="2" t="s">
        <v>3</v>
      </c>
      <c r="B16" s="2">
        <v>68</v>
      </c>
      <c r="C16" s="5">
        <f t="shared" ref="C16:C17" si="2">B16/$B$18</f>
        <v>0.95774647887323938</v>
      </c>
      <c r="D16" s="5">
        <f>D15+C16</f>
        <v>0.98591549295774639</v>
      </c>
      <c r="P16" s="101" t="s">
        <v>171</v>
      </c>
      <c r="Q16" s="101"/>
    </row>
    <row r="17" spans="1:17" x14ac:dyDescent="0.25">
      <c r="A17" s="2" t="s">
        <v>4</v>
      </c>
      <c r="B17" s="2">
        <v>1</v>
      </c>
      <c r="C17" s="5">
        <f t="shared" si="2"/>
        <v>1.4084507042253521E-2</v>
      </c>
      <c r="D17" s="29">
        <f>D16+C17</f>
        <v>0.99999999999999989</v>
      </c>
      <c r="P17" s="6" t="s">
        <v>170</v>
      </c>
      <c r="Q17" s="6" t="s">
        <v>20</v>
      </c>
    </row>
    <row r="18" spans="1:17" x14ac:dyDescent="0.25">
      <c r="A18" s="2" t="s">
        <v>1</v>
      </c>
      <c r="B18" s="2">
        <f>SUM(B15:B17)</f>
        <v>71</v>
      </c>
      <c r="C18" s="4">
        <f>SUM(C15:C17)</f>
        <v>0.99999999999999989</v>
      </c>
      <c r="D18" s="4"/>
      <c r="P18" s="2" t="s">
        <v>163</v>
      </c>
      <c r="Q18" s="5">
        <v>2.8199999999999999E-2</v>
      </c>
    </row>
    <row r="19" spans="1:17" x14ac:dyDescent="0.25">
      <c r="A19" s="101" t="s">
        <v>166</v>
      </c>
      <c r="B19" s="101"/>
      <c r="C19" s="101"/>
      <c r="D19" s="101"/>
      <c r="P19" s="2" t="s">
        <v>164</v>
      </c>
      <c r="Q19" s="5">
        <v>0.57750000000000001</v>
      </c>
    </row>
    <row r="20" spans="1:17" ht="30" x14ac:dyDescent="0.25">
      <c r="A20" s="6" t="s">
        <v>166</v>
      </c>
      <c r="B20" s="6" t="s">
        <v>20</v>
      </c>
      <c r="C20" s="6" t="s">
        <v>21</v>
      </c>
      <c r="D20" s="7" t="s">
        <v>22</v>
      </c>
      <c r="P20" s="2" t="s">
        <v>165</v>
      </c>
      <c r="Q20" s="5">
        <v>2.8199999999999999E-2</v>
      </c>
    </row>
    <row r="21" spans="1:17" x14ac:dyDescent="0.25">
      <c r="A21" s="2" t="s">
        <v>2</v>
      </c>
      <c r="B21" s="2">
        <v>0</v>
      </c>
      <c r="C21" s="5">
        <f>B21/$B$24</f>
        <v>0</v>
      </c>
      <c r="D21" s="78">
        <f>C21</f>
        <v>0</v>
      </c>
      <c r="P21" s="2" t="s">
        <v>166</v>
      </c>
      <c r="Q21" s="5">
        <v>0</v>
      </c>
    </row>
    <row r="22" spans="1:17" x14ac:dyDescent="0.25">
      <c r="A22" s="2" t="s">
        <v>3</v>
      </c>
      <c r="B22" s="2">
        <v>70</v>
      </c>
      <c r="C22" s="5">
        <f t="shared" ref="C22:C23" si="3">B22/$B$24</f>
        <v>0.9859154929577465</v>
      </c>
      <c r="D22" s="5">
        <f>D21+C22</f>
        <v>0.9859154929577465</v>
      </c>
      <c r="P22" s="2" t="s">
        <v>168</v>
      </c>
      <c r="Q22" s="5">
        <v>2.8199999999999999E-2</v>
      </c>
    </row>
    <row r="23" spans="1:17" x14ac:dyDescent="0.25">
      <c r="A23" s="2" t="s">
        <v>4</v>
      </c>
      <c r="B23" s="2">
        <v>1</v>
      </c>
      <c r="C23" s="5">
        <f t="shared" si="3"/>
        <v>1.4084507042253521E-2</v>
      </c>
      <c r="D23" s="29">
        <f>D22+C23</f>
        <v>1</v>
      </c>
      <c r="P23" s="2" t="s">
        <v>169</v>
      </c>
      <c r="Q23" s="5">
        <v>1.41E-2</v>
      </c>
    </row>
    <row r="24" spans="1:17" x14ac:dyDescent="0.25">
      <c r="A24" s="2" t="s">
        <v>1</v>
      </c>
      <c r="B24" s="2">
        <f>SUM(B21:B23)</f>
        <v>71</v>
      </c>
      <c r="C24" s="4">
        <f>SUM(C21:C23)</f>
        <v>1</v>
      </c>
      <c r="D24" s="4"/>
    </row>
    <row r="25" spans="1:17" x14ac:dyDescent="0.25">
      <c r="A25" s="101" t="s">
        <v>168</v>
      </c>
      <c r="B25" s="101"/>
      <c r="C25" s="101"/>
      <c r="D25" s="101"/>
    </row>
    <row r="26" spans="1:17" ht="30" x14ac:dyDescent="0.25">
      <c r="A26" s="6" t="s">
        <v>168</v>
      </c>
      <c r="B26" s="6" t="s">
        <v>20</v>
      </c>
      <c r="C26" s="6" t="s">
        <v>21</v>
      </c>
      <c r="D26" s="7" t="s">
        <v>22</v>
      </c>
    </row>
    <row r="27" spans="1:17" x14ac:dyDescent="0.25">
      <c r="A27" s="2" t="s">
        <v>2</v>
      </c>
      <c r="B27" s="2">
        <v>2</v>
      </c>
      <c r="C27" s="5">
        <f>B27/$B$30</f>
        <v>2.8169014084507043E-2</v>
      </c>
      <c r="D27" s="52">
        <f>C27</f>
        <v>2.8169014084507043E-2</v>
      </c>
    </row>
    <row r="28" spans="1:17" x14ac:dyDescent="0.25">
      <c r="A28" s="2" t="s">
        <v>3</v>
      </c>
      <c r="B28" s="2">
        <v>68</v>
      </c>
      <c r="C28" s="5">
        <f t="shared" ref="C28:C29" si="4">B28/$B$30</f>
        <v>0.95774647887323938</v>
      </c>
      <c r="D28" s="52">
        <f>D27+C28</f>
        <v>0.98591549295774639</v>
      </c>
    </row>
    <row r="29" spans="1:17" x14ac:dyDescent="0.25">
      <c r="A29" s="2" t="s">
        <v>4</v>
      </c>
      <c r="B29" s="2">
        <v>1</v>
      </c>
      <c r="C29" s="5">
        <f t="shared" si="4"/>
        <v>1.4084507042253521E-2</v>
      </c>
      <c r="D29" s="81">
        <f>D28+C29</f>
        <v>0.99999999999999989</v>
      </c>
    </row>
    <row r="30" spans="1:17" x14ac:dyDescent="0.25">
      <c r="A30" s="2" t="s">
        <v>1</v>
      </c>
      <c r="B30" s="2">
        <f>SUM(B27:B29)</f>
        <v>71</v>
      </c>
      <c r="C30" s="4">
        <f>SUM(C27:C29)</f>
        <v>0.99999999999999989</v>
      </c>
      <c r="D30" s="2"/>
    </row>
    <row r="31" spans="1:17" x14ac:dyDescent="0.25">
      <c r="A31" s="101" t="s">
        <v>169</v>
      </c>
      <c r="B31" s="101"/>
      <c r="C31" s="101"/>
      <c r="D31" s="101"/>
    </row>
    <row r="32" spans="1:17" ht="30" x14ac:dyDescent="0.25">
      <c r="A32" s="6" t="s">
        <v>169</v>
      </c>
      <c r="B32" s="6" t="s">
        <v>20</v>
      </c>
      <c r="C32" s="6" t="s">
        <v>21</v>
      </c>
      <c r="D32" s="7" t="s">
        <v>22</v>
      </c>
    </row>
    <row r="33" spans="1:4" x14ac:dyDescent="0.25">
      <c r="A33" s="2" t="s">
        <v>2</v>
      </c>
      <c r="B33" s="2">
        <v>1</v>
      </c>
      <c r="C33" s="5">
        <f>B33/$B$36</f>
        <v>1.4084507042253521E-2</v>
      </c>
      <c r="D33" s="52">
        <f>C33</f>
        <v>1.4084507042253521E-2</v>
      </c>
    </row>
    <row r="34" spans="1:4" x14ac:dyDescent="0.25">
      <c r="A34" s="2" t="s">
        <v>3</v>
      </c>
      <c r="B34" s="2">
        <v>69</v>
      </c>
      <c r="C34" s="5">
        <f t="shared" ref="C34:C35" si="5">B34/$B$36</f>
        <v>0.971830985915493</v>
      </c>
      <c r="D34" s="52">
        <f>C34+D33</f>
        <v>0.9859154929577465</v>
      </c>
    </row>
    <row r="35" spans="1:4" x14ac:dyDescent="0.25">
      <c r="A35" s="2" t="s">
        <v>4</v>
      </c>
      <c r="B35" s="2">
        <v>1</v>
      </c>
      <c r="C35" s="5">
        <f t="shared" si="5"/>
        <v>1.4084507042253521E-2</v>
      </c>
      <c r="D35" s="81">
        <f>D34+C35</f>
        <v>1</v>
      </c>
    </row>
    <row r="36" spans="1:4" x14ac:dyDescent="0.25">
      <c r="A36" s="2" t="s">
        <v>1</v>
      </c>
      <c r="B36" s="2">
        <f>SUM(B33:B35)</f>
        <v>71</v>
      </c>
      <c r="C36" s="4">
        <f>SUM(C33:C35)</f>
        <v>1</v>
      </c>
      <c r="D36" s="2"/>
    </row>
  </sheetData>
  <mergeCells count="8">
    <mergeCell ref="A1:D1"/>
    <mergeCell ref="A25:D25"/>
    <mergeCell ref="A31:D31"/>
    <mergeCell ref="P16:Q16"/>
    <mergeCell ref="P3:Q3"/>
    <mergeCell ref="A7:D7"/>
    <mergeCell ref="A13:D13"/>
    <mergeCell ref="A19:D1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M27" sqref="M27"/>
    </sheetView>
  </sheetViews>
  <sheetFormatPr baseColWidth="10" defaultRowHeight="15" x14ac:dyDescent="0.25"/>
  <cols>
    <col min="1" max="1" width="13" bestFit="1" customWidth="1"/>
    <col min="12" max="12" width="18.28515625" bestFit="1" customWidth="1"/>
  </cols>
  <sheetData>
    <row r="1" spans="1:15" ht="30.75" customHeight="1" x14ac:dyDescent="0.25">
      <c r="A1" s="127" t="s">
        <v>185</v>
      </c>
      <c r="B1" s="128"/>
      <c r="C1" s="128"/>
      <c r="D1" s="129"/>
      <c r="L1" s="101" t="s">
        <v>186</v>
      </c>
      <c r="M1" s="101"/>
      <c r="N1" s="101"/>
      <c r="O1" s="101"/>
    </row>
    <row r="2" spans="1:15" ht="30" x14ac:dyDescent="0.25">
      <c r="A2" s="6" t="s">
        <v>183</v>
      </c>
      <c r="B2" s="6" t="s">
        <v>20</v>
      </c>
      <c r="C2" s="6" t="s">
        <v>21</v>
      </c>
      <c r="D2" s="7" t="s">
        <v>22</v>
      </c>
      <c r="L2" s="6" t="s">
        <v>187</v>
      </c>
      <c r="M2" s="6" t="s">
        <v>20</v>
      </c>
      <c r="N2" s="6" t="s">
        <v>21</v>
      </c>
      <c r="O2" s="7" t="s">
        <v>22</v>
      </c>
    </row>
    <row r="3" spans="1:15" x14ac:dyDescent="0.25">
      <c r="A3" s="2" t="s">
        <v>2</v>
      </c>
      <c r="B3" s="2">
        <v>15</v>
      </c>
      <c r="C3" s="5">
        <f>B3/$B$6</f>
        <v>0.21126760563380281</v>
      </c>
      <c r="D3" s="52">
        <f>C3</f>
        <v>0.21126760563380281</v>
      </c>
      <c r="L3" s="2" t="s">
        <v>175</v>
      </c>
      <c r="M3" s="2">
        <v>1</v>
      </c>
      <c r="N3" s="5">
        <f t="shared" ref="N3:N10" si="0">M3/$M$11</f>
        <v>7.1428571428571425E-2</v>
      </c>
      <c r="O3" s="5">
        <f>N3</f>
        <v>7.1428571428571425E-2</v>
      </c>
    </row>
    <row r="4" spans="1:15" x14ac:dyDescent="0.25">
      <c r="A4" s="2" t="s">
        <v>3</v>
      </c>
      <c r="B4" s="2">
        <v>55</v>
      </c>
      <c r="C4" s="5">
        <f t="shared" ref="C4:C5" si="1">B4/$B$6</f>
        <v>0.77464788732394363</v>
      </c>
      <c r="D4" s="52">
        <f>C4+D3</f>
        <v>0.9859154929577465</v>
      </c>
      <c r="L4" s="2" t="s">
        <v>176</v>
      </c>
      <c r="M4" s="2">
        <v>6</v>
      </c>
      <c r="N4" s="5">
        <f t="shared" si="0"/>
        <v>0.42857142857142855</v>
      </c>
      <c r="O4" s="5">
        <f>N4+O3</f>
        <v>0.5</v>
      </c>
    </row>
    <row r="5" spans="1:15" x14ac:dyDescent="0.25">
      <c r="A5" s="2" t="s">
        <v>4</v>
      </c>
      <c r="B5" s="2">
        <v>1</v>
      </c>
      <c r="C5" s="5">
        <f t="shared" si="1"/>
        <v>1.4084507042253521E-2</v>
      </c>
      <c r="D5" s="80">
        <f>C5+D4</f>
        <v>1</v>
      </c>
      <c r="L5" s="2" t="s">
        <v>177</v>
      </c>
      <c r="M5" s="2">
        <v>1</v>
      </c>
      <c r="N5" s="5">
        <f t="shared" si="0"/>
        <v>7.1428571428571425E-2</v>
      </c>
      <c r="O5" s="5">
        <f t="shared" ref="O5:O10" si="2">N5+O4</f>
        <v>0.5714285714285714</v>
      </c>
    </row>
    <row r="6" spans="1:15" x14ac:dyDescent="0.25">
      <c r="A6" s="6" t="s">
        <v>1</v>
      </c>
      <c r="B6" s="6">
        <f>SUM(B3:B5)</f>
        <v>71</v>
      </c>
      <c r="C6" s="9">
        <f>SUM(C3:C5)</f>
        <v>1</v>
      </c>
      <c r="D6" s="2"/>
      <c r="L6" s="2" t="s">
        <v>178</v>
      </c>
      <c r="M6" s="2">
        <v>1</v>
      </c>
      <c r="N6" s="5">
        <f t="shared" si="0"/>
        <v>7.1428571428571425E-2</v>
      </c>
      <c r="O6" s="5">
        <f t="shared" si="2"/>
        <v>0.64285714285714279</v>
      </c>
    </row>
    <row r="7" spans="1:15" x14ac:dyDescent="0.25">
      <c r="A7" s="107" t="s">
        <v>173</v>
      </c>
      <c r="B7" s="108"/>
      <c r="C7" s="108"/>
      <c r="D7" s="109"/>
      <c r="L7" s="2" t="s">
        <v>179</v>
      </c>
      <c r="M7" s="2">
        <v>1</v>
      </c>
      <c r="N7" s="5">
        <f t="shared" si="0"/>
        <v>7.1428571428571425E-2</v>
      </c>
      <c r="O7" s="5">
        <f t="shared" si="2"/>
        <v>0.71428571428571419</v>
      </c>
    </row>
    <row r="8" spans="1:15" ht="30" x14ac:dyDescent="0.25">
      <c r="A8" s="6"/>
      <c r="B8" s="6" t="s">
        <v>20</v>
      </c>
      <c r="C8" s="6" t="s">
        <v>21</v>
      </c>
      <c r="D8" s="7" t="s">
        <v>22</v>
      </c>
      <c r="L8" s="2" t="s">
        <v>180</v>
      </c>
      <c r="M8" s="2">
        <v>1</v>
      </c>
      <c r="N8" s="5">
        <f t="shared" si="0"/>
        <v>7.1428571428571425E-2</v>
      </c>
      <c r="O8" s="5">
        <f t="shared" si="2"/>
        <v>0.78571428571428559</v>
      </c>
    </row>
    <row r="9" spans="1:15" x14ac:dyDescent="0.25">
      <c r="A9" s="2" t="s">
        <v>2</v>
      </c>
      <c r="B9" s="2">
        <v>13</v>
      </c>
      <c r="C9" s="5">
        <f>B9/$B$12</f>
        <v>0.18309859154929578</v>
      </c>
      <c r="D9" s="52">
        <f>C9</f>
        <v>0.18309859154929578</v>
      </c>
      <c r="L9" s="2" t="s">
        <v>181</v>
      </c>
      <c r="M9" s="2">
        <v>2</v>
      </c>
      <c r="N9" s="5">
        <f t="shared" si="0"/>
        <v>0.14285714285714285</v>
      </c>
      <c r="O9" s="5">
        <f t="shared" si="2"/>
        <v>0.92857142857142838</v>
      </c>
    </row>
    <row r="10" spans="1:15" x14ac:dyDescent="0.25">
      <c r="A10" s="2" t="s">
        <v>3</v>
      </c>
      <c r="B10" s="2">
        <v>57</v>
      </c>
      <c r="C10" s="5">
        <f t="shared" ref="C10:C11" si="3">B10/$B$12</f>
        <v>0.80281690140845074</v>
      </c>
      <c r="D10" s="52">
        <f>D9+C10</f>
        <v>0.9859154929577465</v>
      </c>
      <c r="L10" s="2" t="s">
        <v>188</v>
      </c>
      <c r="M10" s="2">
        <v>1</v>
      </c>
      <c r="N10" s="5">
        <f t="shared" si="0"/>
        <v>7.1428571428571425E-2</v>
      </c>
      <c r="O10" s="26">
        <f t="shared" si="2"/>
        <v>0.99999999999999978</v>
      </c>
    </row>
    <row r="11" spans="1:15" x14ac:dyDescent="0.25">
      <c r="A11" s="2" t="s">
        <v>4</v>
      </c>
      <c r="B11" s="2">
        <v>1</v>
      </c>
      <c r="C11" s="5">
        <f t="shared" si="3"/>
        <v>1.4084507042253521E-2</v>
      </c>
      <c r="D11" s="80">
        <f>D10+C11</f>
        <v>1</v>
      </c>
      <c r="L11" s="6" t="s">
        <v>1</v>
      </c>
      <c r="M11" s="6">
        <f>SUM(M3:M10)</f>
        <v>14</v>
      </c>
      <c r="N11" s="9">
        <f>SUM(N3:N10)</f>
        <v>0.99999999999999978</v>
      </c>
      <c r="O11" s="2"/>
    </row>
    <row r="12" spans="1:15" x14ac:dyDescent="0.25">
      <c r="A12" s="6" t="s">
        <v>1</v>
      </c>
      <c r="B12" s="6">
        <f>SUM(B9:B11)</f>
        <v>71</v>
      </c>
      <c r="C12" s="9">
        <f>SUM(C9:C11)</f>
        <v>1</v>
      </c>
      <c r="D12" s="2"/>
    </row>
    <row r="13" spans="1:15" x14ac:dyDescent="0.25">
      <c r="A13" s="142" t="s">
        <v>182</v>
      </c>
      <c r="B13" s="143"/>
      <c r="C13" s="143"/>
      <c r="D13" s="144"/>
    </row>
    <row r="14" spans="1:15" ht="30" customHeight="1" x14ac:dyDescent="0.25">
      <c r="A14" s="7"/>
      <c r="B14" s="6" t="s">
        <v>20</v>
      </c>
      <c r="C14" s="6" t="s">
        <v>21</v>
      </c>
      <c r="D14" s="7" t="s">
        <v>22</v>
      </c>
    </row>
    <row r="15" spans="1:15" x14ac:dyDescent="0.25">
      <c r="A15" s="2" t="s">
        <v>2</v>
      </c>
      <c r="B15" s="2">
        <v>1</v>
      </c>
      <c r="C15" s="5">
        <f>B15/$B$18</f>
        <v>1.4084507042253521E-2</v>
      </c>
      <c r="D15" s="5">
        <f>C15</f>
        <v>1.4084507042253521E-2</v>
      </c>
    </row>
    <row r="16" spans="1:15" x14ac:dyDescent="0.25">
      <c r="A16" s="2" t="s">
        <v>3</v>
      </c>
      <c r="B16" s="2">
        <v>69</v>
      </c>
      <c r="C16" s="5">
        <f t="shared" ref="C16:C17" si="4">B16/$B$18</f>
        <v>0.971830985915493</v>
      </c>
      <c r="D16" s="5">
        <f>D15+C16</f>
        <v>0.9859154929577465</v>
      </c>
    </row>
    <row r="17" spans="1:4" x14ac:dyDescent="0.25">
      <c r="A17" s="2" t="s">
        <v>4</v>
      </c>
      <c r="B17" s="2">
        <v>1</v>
      </c>
      <c r="C17" s="5">
        <f t="shared" si="4"/>
        <v>1.4084507042253521E-2</v>
      </c>
      <c r="D17" s="29">
        <f>D16+C17</f>
        <v>1</v>
      </c>
    </row>
    <row r="18" spans="1:4" x14ac:dyDescent="0.25">
      <c r="A18" s="6" t="s">
        <v>1</v>
      </c>
      <c r="B18" s="6">
        <f>SUM(B15:B17)</f>
        <v>71</v>
      </c>
      <c r="C18" s="9">
        <f>SUM(C15:C17)</f>
        <v>1</v>
      </c>
      <c r="D18" s="2"/>
    </row>
    <row r="19" spans="1:4" x14ac:dyDescent="0.25">
      <c r="A19" s="107" t="s">
        <v>184</v>
      </c>
      <c r="B19" s="108"/>
      <c r="C19" s="108"/>
      <c r="D19" s="109"/>
    </row>
    <row r="20" spans="1:4" ht="30" x14ac:dyDescent="0.25">
      <c r="A20" s="6"/>
      <c r="B20" s="6" t="s">
        <v>20</v>
      </c>
      <c r="C20" s="6" t="s">
        <v>21</v>
      </c>
      <c r="D20" s="7" t="s">
        <v>22</v>
      </c>
    </row>
    <row r="21" spans="1:4" x14ac:dyDescent="0.25">
      <c r="A21" s="2" t="s">
        <v>2</v>
      </c>
      <c r="B21" s="2">
        <v>0</v>
      </c>
      <c r="C21" s="5">
        <f>B21/B24</f>
        <v>0</v>
      </c>
      <c r="D21" s="83">
        <f>C21</f>
        <v>0</v>
      </c>
    </row>
    <row r="22" spans="1:4" x14ac:dyDescent="0.25">
      <c r="A22" s="2" t="s">
        <v>3</v>
      </c>
      <c r="B22" s="2">
        <v>70</v>
      </c>
      <c r="C22" s="5">
        <f>B22/B24</f>
        <v>0.9859154929577465</v>
      </c>
      <c r="D22" s="5">
        <f>C22+D21</f>
        <v>0.9859154929577465</v>
      </c>
    </row>
    <row r="23" spans="1:4" x14ac:dyDescent="0.25">
      <c r="A23" s="2" t="s">
        <v>4</v>
      </c>
      <c r="B23" s="2">
        <v>1</v>
      </c>
      <c r="C23" s="5">
        <f>B23/B24</f>
        <v>1.4084507042253521E-2</v>
      </c>
      <c r="D23" s="29">
        <f>C23+D22</f>
        <v>1</v>
      </c>
    </row>
    <row r="24" spans="1:4" x14ac:dyDescent="0.25">
      <c r="A24" s="6" t="s">
        <v>1</v>
      </c>
      <c r="B24" s="6">
        <f>SUM(B21:B23)</f>
        <v>71</v>
      </c>
      <c r="C24" s="9">
        <f>SUM(C21:C23)</f>
        <v>1</v>
      </c>
      <c r="D24" s="2"/>
    </row>
    <row r="25" spans="1:4" x14ac:dyDescent="0.25">
      <c r="A25" s="101" t="s">
        <v>130</v>
      </c>
      <c r="B25" s="101"/>
      <c r="C25" s="101"/>
      <c r="D25" s="101"/>
    </row>
    <row r="26" spans="1:4" ht="30" x14ac:dyDescent="0.25">
      <c r="A26" s="76"/>
      <c r="B26" s="6" t="s">
        <v>20</v>
      </c>
      <c r="C26" s="6" t="s">
        <v>21</v>
      </c>
      <c r="D26" s="7" t="s">
        <v>22</v>
      </c>
    </row>
    <row r="27" spans="1:4" x14ac:dyDescent="0.25">
      <c r="A27" s="2" t="s">
        <v>2</v>
      </c>
      <c r="B27" s="82">
        <v>14</v>
      </c>
      <c r="C27" s="5">
        <f>B27/$B$30</f>
        <v>0.19718309859154928</v>
      </c>
      <c r="D27" s="52">
        <f>C27</f>
        <v>0.19718309859154928</v>
      </c>
    </row>
    <row r="28" spans="1:4" x14ac:dyDescent="0.25">
      <c r="A28" s="2" t="s">
        <v>3</v>
      </c>
      <c r="B28" s="82">
        <v>51</v>
      </c>
      <c r="C28" s="5">
        <f>B28/$B$30</f>
        <v>0.71830985915492962</v>
      </c>
      <c r="D28" s="52">
        <f>C28+D27</f>
        <v>0.91549295774647887</v>
      </c>
    </row>
    <row r="29" spans="1:4" x14ac:dyDescent="0.25">
      <c r="A29" s="2" t="s">
        <v>4</v>
      </c>
      <c r="B29" s="82">
        <v>6</v>
      </c>
      <c r="C29" s="5">
        <f>B29/$B$30</f>
        <v>8.4507042253521125E-2</v>
      </c>
      <c r="D29" s="81">
        <f>C29+D28</f>
        <v>1</v>
      </c>
    </row>
    <row r="30" spans="1:4" x14ac:dyDescent="0.25">
      <c r="A30" s="12" t="s">
        <v>1</v>
      </c>
      <c r="B30" s="6">
        <f>SUM(B27:B29)</f>
        <v>71</v>
      </c>
      <c r="C30" s="9">
        <f>SUM(C27:C29)</f>
        <v>1</v>
      </c>
      <c r="D30" s="2"/>
    </row>
  </sheetData>
  <mergeCells count="6">
    <mergeCell ref="L1:O1"/>
    <mergeCell ref="A1:D1"/>
    <mergeCell ref="A7:D7"/>
    <mergeCell ref="A13:D13"/>
    <mergeCell ref="A19:D19"/>
    <mergeCell ref="A25:D2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zoomScale="80" zoomScaleNormal="80" workbookViewId="0">
      <selection activeCell="O23" sqref="O23"/>
    </sheetView>
  </sheetViews>
  <sheetFormatPr baseColWidth="10" defaultRowHeight="15" x14ac:dyDescent="0.25"/>
  <cols>
    <col min="1" max="1" width="13" bestFit="1" customWidth="1"/>
  </cols>
  <sheetData>
    <row r="1" spans="1:4" ht="28.5" customHeight="1" x14ac:dyDescent="0.25">
      <c r="A1" s="127" t="s">
        <v>191</v>
      </c>
      <c r="B1" s="128"/>
      <c r="C1" s="128"/>
      <c r="D1" s="129"/>
    </row>
    <row r="2" spans="1:4" x14ac:dyDescent="0.25">
      <c r="A2" s="101" t="s">
        <v>189</v>
      </c>
      <c r="B2" s="101"/>
      <c r="C2" s="101"/>
      <c r="D2" s="101"/>
    </row>
    <row r="3" spans="1:4" ht="30" x14ac:dyDescent="0.25">
      <c r="A3" s="6"/>
      <c r="B3" s="6" t="s">
        <v>20</v>
      </c>
      <c r="C3" s="6" t="s">
        <v>21</v>
      </c>
      <c r="D3" s="7" t="s">
        <v>22</v>
      </c>
    </row>
    <row r="4" spans="1:4" x14ac:dyDescent="0.25">
      <c r="A4" s="2" t="s">
        <v>2</v>
      </c>
      <c r="B4" s="2">
        <v>1</v>
      </c>
      <c r="C4" s="5">
        <f>B4/$B$7</f>
        <v>1.4084507042253521E-2</v>
      </c>
      <c r="D4" s="5">
        <f>C4</f>
        <v>1.4084507042253521E-2</v>
      </c>
    </row>
    <row r="5" spans="1:4" x14ac:dyDescent="0.25">
      <c r="A5" s="2" t="s">
        <v>3</v>
      </c>
      <c r="B5" s="2">
        <v>69</v>
      </c>
      <c r="C5" s="5">
        <f t="shared" ref="C5:C6" si="0">B5/$B$7</f>
        <v>0.971830985915493</v>
      </c>
      <c r="D5" s="5">
        <f>C5+D4</f>
        <v>0.9859154929577465</v>
      </c>
    </row>
    <row r="6" spans="1:4" x14ac:dyDescent="0.25">
      <c r="A6" s="2" t="s">
        <v>4</v>
      </c>
      <c r="B6" s="2">
        <v>1</v>
      </c>
      <c r="C6" s="5">
        <f t="shared" si="0"/>
        <v>1.4084507042253521E-2</v>
      </c>
      <c r="D6" s="79">
        <f>C6+D5</f>
        <v>1</v>
      </c>
    </row>
    <row r="7" spans="1:4" x14ac:dyDescent="0.25">
      <c r="A7" s="6" t="s">
        <v>1</v>
      </c>
      <c r="B7" s="6">
        <f>SUM(B4:B6)</f>
        <v>71</v>
      </c>
      <c r="C7" s="9">
        <f>SUM(C4:C6)</f>
        <v>1</v>
      </c>
      <c r="D7" s="2"/>
    </row>
    <row r="8" spans="1:4" x14ac:dyDescent="0.25">
      <c r="A8" s="101" t="s">
        <v>192</v>
      </c>
      <c r="B8" s="101"/>
      <c r="C8" s="101"/>
      <c r="D8" s="101"/>
    </row>
    <row r="9" spans="1:4" ht="30" x14ac:dyDescent="0.25">
      <c r="A9" s="6"/>
      <c r="B9" s="6" t="s">
        <v>20</v>
      </c>
      <c r="C9" s="6" t="s">
        <v>21</v>
      </c>
      <c r="D9" s="7" t="s">
        <v>22</v>
      </c>
    </row>
    <row r="10" spans="1:4" x14ac:dyDescent="0.25">
      <c r="A10" s="2" t="s">
        <v>2</v>
      </c>
      <c r="B10" s="2">
        <v>1</v>
      </c>
      <c r="C10" s="5">
        <f>B10/$B$13</f>
        <v>1.4084507042253521E-2</v>
      </c>
      <c r="D10" s="5">
        <f>C10</f>
        <v>1.4084507042253521E-2</v>
      </c>
    </row>
    <row r="11" spans="1:4" x14ac:dyDescent="0.25">
      <c r="A11" s="2" t="s">
        <v>3</v>
      </c>
      <c r="B11" s="2">
        <v>69</v>
      </c>
      <c r="C11" s="5">
        <f t="shared" ref="C11:C12" si="1">B11/$B$13</f>
        <v>0.971830985915493</v>
      </c>
      <c r="D11" s="5">
        <f>C11+D10</f>
        <v>0.9859154929577465</v>
      </c>
    </row>
    <row r="12" spans="1:4" x14ac:dyDescent="0.25">
      <c r="A12" s="2" t="s">
        <v>4</v>
      </c>
      <c r="B12" s="2">
        <v>1</v>
      </c>
      <c r="C12" s="5">
        <f t="shared" si="1"/>
        <v>1.4084507042253521E-2</v>
      </c>
      <c r="D12" s="29">
        <f>C12+D11</f>
        <v>1</v>
      </c>
    </row>
    <row r="13" spans="1:4" x14ac:dyDescent="0.25">
      <c r="A13" s="6" t="s">
        <v>1</v>
      </c>
      <c r="B13" s="6">
        <f>SUM(B10:B12)</f>
        <v>71</v>
      </c>
      <c r="C13" s="26">
        <f>SUM(C10:C12)</f>
        <v>1</v>
      </c>
      <c r="D13" s="5"/>
    </row>
    <row r="14" spans="1:4" x14ac:dyDescent="0.25">
      <c r="A14" s="101" t="s">
        <v>190</v>
      </c>
      <c r="B14" s="101"/>
      <c r="C14" s="101"/>
      <c r="D14" s="101"/>
    </row>
    <row r="15" spans="1:4" ht="30" x14ac:dyDescent="0.25">
      <c r="A15" s="6"/>
      <c r="B15" s="6" t="s">
        <v>20</v>
      </c>
      <c r="C15" s="6" t="s">
        <v>21</v>
      </c>
      <c r="D15" s="7" t="s">
        <v>22</v>
      </c>
    </row>
    <row r="16" spans="1:4" x14ac:dyDescent="0.25">
      <c r="A16" s="2" t="s">
        <v>2</v>
      </c>
      <c r="B16" s="2">
        <v>65</v>
      </c>
      <c r="C16" s="5">
        <f>B16/$B$19</f>
        <v>0.91549295774647887</v>
      </c>
      <c r="D16" s="5">
        <f>C16</f>
        <v>0.91549295774647887</v>
      </c>
    </row>
    <row r="17" spans="1:4" x14ac:dyDescent="0.25">
      <c r="A17" s="2" t="s">
        <v>3</v>
      </c>
      <c r="B17" s="2">
        <v>5</v>
      </c>
      <c r="C17" s="5">
        <f t="shared" ref="C17:C18" si="2">B17/$B$19</f>
        <v>7.0422535211267609E-2</v>
      </c>
      <c r="D17" s="5">
        <f>C17+D16</f>
        <v>0.9859154929577465</v>
      </c>
    </row>
    <row r="18" spans="1:4" x14ac:dyDescent="0.25">
      <c r="A18" s="2" t="s">
        <v>4</v>
      </c>
      <c r="B18" s="2">
        <v>1</v>
      </c>
      <c r="C18" s="5">
        <f t="shared" si="2"/>
        <v>1.4084507042253521E-2</v>
      </c>
      <c r="D18" s="29">
        <f>C18+D17</f>
        <v>1</v>
      </c>
    </row>
    <row r="19" spans="1:4" x14ac:dyDescent="0.25">
      <c r="A19" s="6" t="s">
        <v>1</v>
      </c>
      <c r="B19" s="6">
        <f>SUM(B16:B18)</f>
        <v>71</v>
      </c>
      <c r="C19" s="26">
        <f>SUM(C16:C18)</f>
        <v>1</v>
      </c>
      <c r="D19" s="5"/>
    </row>
  </sheetData>
  <mergeCells count="4">
    <mergeCell ref="A2:D2"/>
    <mergeCell ref="A8:D8"/>
    <mergeCell ref="A14:D14"/>
    <mergeCell ref="A1:D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5"/>
  <sheetViews>
    <sheetView zoomScale="60" zoomScaleNormal="60" workbookViewId="0">
      <pane xSplit="2" ySplit="3" topLeftCell="C5" activePane="bottomRight" state="frozen"/>
      <selection pane="topRight" activeCell="C1" sqref="C1"/>
      <selection pane="bottomLeft" activeCell="A4" sqref="A4"/>
      <selection pane="bottomRight" activeCell="A4" sqref="A4:XFD4"/>
    </sheetView>
  </sheetViews>
  <sheetFormatPr baseColWidth="10" defaultRowHeight="15" x14ac:dyDescent="0.25"/>
  <cols>
    <col min="1" max="1" width="37.85546875" bestFit="1" customWidth="1"/>
    <col min="2" max="2" width="26.28515625" bestFit="1" customWidth="1"/>
    <col min="4" max="4" width="15.42578125" bestFit="1" customWidth="1"/>
    <col min="6" max="8" width="14.28515625" bestFit="1" customWidth="1"/>
    <col min="9" max="9" width="18.85546875" bestFit="1" customWidth="1"/>
    <col min="15" max="15" width="18.7109375" bestFit="1" customWidth="1"/>
    <col min="17" max="17" width="18.7109375" bestFit="1" customWidth="1"/>
    <col min="19" max="19" width="18.7109375" bestFit="1" customWidth="1"/>
    <col min="21" max="21" width="18.7109375" bestFit="1" customWidth="1"/>
  </cols>
  <sheetData>
    <row r="1" spans="1:21" x14ac:dyDescent="0.25">
      <c r="A1" s="158" t="s">
        <v>206</v>
      </c>
      <c r="B1" s="158"/>
      <c r="C1" s="152" t="s">
        <v>198</v>
      </c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130" t="s">
        <v>205</v>
      </c>
      <c r="O1" s="131"/>
      <c r="P1" s="131"/>
      <c r="Q1" s="131"/>
      <c r="R1" s="131"/>
      <c r="S1" s="131"/>
      <c r="T1" s="131"/>
      <c r="U1" s="132"/>
    </row>
    <row r="2" spans="1:21" ht="15.75" thickBot="1" x14ac:dyDescent="0.3">
      <c r="A2" s="158"/>
      <c r="B2" s="158"/>
      <c r="C2" s="155"/>
      <c r="D2" s="156"/>
      <c r="E2" s="156"/>
      <c r="F2" s="156"/>
      <c r="G2" s="156"/>
      <c r="H2" s="156"/>
      <c r="I2" s="156"/>
      <c r="J2" s="156"/>
      <c r="K2" s="156"/>
      <c r="L2" s="156"/>
      <c r="M2" s="157"/>
      <c r="N2" s="151" t="s">
        <v>172</v>
      </c>
      <c r="O2" s="150"/>
      <c r="P2" s="148" t="s">
        <v>173</v>
      </c>
      <c r="Q2" s="150"/>
      <c r="R2" s="148" t="s">
        <v>182</v>
      </c>
      <c r="S2" s="150"/>
      <c r="T2" s="148" t="s">
        <v>174</v>
      </c>
      <c r="U2" s="149"/>
    </row>
    <row r="3" spans="1:21" ht="15.75" thickBot="1" x14ac:dyDescent="0.3">
      <c r="A3" s="159"/>
      <c r="B3" s="159"/>
      <c r="C3" s="55" t="s">
        <v>83</v>
      </c>
      <c r="D3" s="56" t="s">
        <v>84</v>
      </c>
      <c r="E3" s="56" t="s">
        <v>193</v>
      </c>
      <c r="F3" s="56" t="s">
        <v>85</v>
      </c>
      <c r="G3" s="56" t="s">
        <v>86</v>
      </c>
      <c r="H3" s="56" t="s">
        <v>13</v>
      </c>
      <c r="I3" s="56" t="s">
        <v>4</v>
      </c>
      <c r="J3" s="56" t="s">
        <v>87</v>
      </c>
      <c r="K3" s="56" t="s">
        <v>194</v>
      </c>
      <c r="L3" s="56" t="s">
        <v>89</v>
      </c>
      <c r="M3" s="56" t="s">
        <v>90</v>
      </c>
      <c r="N3" s="56" t="s">
        <v>2</v>
      </c>
      <c r="O3" s="56" t="s">
        <v>4</v>
      </c>
      <c r="P3" s="56" t="s">
        <v>2</v>
      </c>
      <c r="Q3" s="56" t="s">
        <v>4</v>
      </c>
      <c r="R3" s="56" t="s">
        <v>2</v>
      </c>
      <c r="S3" s="56" t="s">
        <v>4</v>
      </c>
      <c r="T3" s="56" t="s">
        <v>2</v>
      </c>
      <c r="U3" s="58" t="s">
        <v>4</v>
      </c>
    </row>
    <row r="4" spans="1:21" ht="29.25" hidden="1" thickBot="1" x14ac:dyDescent="0.3">
      <c r="A4" s="98"/>
      <c r="B4" s="99"/>
      <c r="C4" s="100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8"/>
    </row>
    <row r="5" spans="1:21" ht="15" customHeight="1" thickBot="1" x14ac:dyDescent="0.3">
      <c r="A5" s="160" t="s">
        <v>197</v>
      </c>
      <c r="B5" s="136" t="s">
        <v>121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</row>
    <row r="6" spans="1:21" x14ac:dyDescent="0.25">
      <c r="A6" s="161"/>
      <c r="B6" s="33" t="s">
        <v>2</v>
      </c>
      <c r="C6" s="33">
        <v>11</v>
      </c>
      <c r="D6" s="33">
        <v>7</v>
      </c>
      <c r="E6" s="33">
        <v>1</v>
      </c>
      <c r="F6" s="33">
        <v>4</v>
      </c>
      <c r="G6" s="33">
        <v>2</v>
      </c>
      <c r="H6" s="33">
        <v>8</v>
      </c>
      <c r="I6" s="33">
        <v>5</v>
      </c>
      <c r="J6" s="33">
        <v>6</v>
      </c>
      <c r="K6" s="33">
        <v>6</v>
      </c>
      <c r="L6" s="33">
        <v>10</v>
      </c>
      <c r="M6" s="33">
        <v>2</v>
      </c>
      <c r="N6" s="33">
        <v>15</v>
      </c>
      <c r="O6" s="33">
        <v>0</v>
      </c>
      <c r="P6" s="33">
        <v>13</v>
      </c>
      <c r="Q6" s="33">
        <v>0</v>
      </c>
      <c r="R6" s="33">
        <v>1</v>
      </c>
      <c r="S6" s="33">
        <v>0</v>
      </c>
      <c r="T6" s="33">
        <v>0</v>
      </c>
      <c r="U6" s="34">
        <v>0</v>
      </c>
    </row>
    <row r="7" spans="1:21" x14ac:dyDescent="0.25">
      <c r="A7" s="161"/>
      <c r="B7" s="2" t="s">
        <v>4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1</v>
      </c>
      <c r="R7" s="2">
        <v>0</v>
      </c>
      <c r="S7" s="2">
        <v>1</v>
      </c>
      <c r="T7" s="2">
        <v>0</v>
      </c>
      <c r="U7" s="32">
        <v>1</v>
      </c>
    </row>
    <row r="8" spans="1:21" s="77" customFormat="1" x14ac:dyDescent="0.25">
      <c r="A8" s="161"/>
      <c r="B8" s="6" t="s">
        <v>1</v>
      </c>
      <c r="C8" s="6">
        <f>SUM(C6:C7)</f>
        <v>11</v>
      </c>
      <c r="D8" s="6">
        <f t="shared" ref="D8:U8" si="0">SUM(D6:D7)</f>
        <v>7</v>
      </c>
      <c r="E8" s="6">
        <f t="shared" si="0"/>
        <v>1</v>
      </c>
      <c r="F8" s="6">
        <f t="shared" si="0"/>
        <v>4</v>
      </c>
      <c r="G8" s="6">
        <f t="shared" si="0"/>
        <v>2</v>
      </c>
      <c r="H8" s="6">
        <f t="shared" si="0"/>
        <v>8</v>
      </c>
      <c r="I8" s="6">
        <f t="shared" si="0"/>
        <v>6</v>
      </c>
      <c r="J8" s="6">
        <f t="shared" si="0"/>
        <v>6</v>
      </c>
      <c r="K8" s="6">
        <f t="shared" si="0"/>
        <v>6</v>
      </c>
      <c r="L8" s="6">
        <f t="shared" si="0"/>
        <v>10</v>
      </c>
      <c r="M8" s="6">
        <f t="shared" si="0"/>
        <v>2</v>
      </c>
      <c r="N8" s="6">
        <f t="shared" si="0"/>
        <v>15</v>
      </c>
      <c r="O8" s="6">
        <f t="shared" si="0"/>
        <v>1</v>
      </c>
      <c r="P8" s="6">
        <f t="shared" si="0"/>
        <v>13</v>
      </c>
      <c r="Q8" s="6">
        <f t="shared" si="0"/>
        <v>1</v>
      </c>
      <c r="R8" s="6">
        <f t="shared" si="0"/>
        <v>1</v>
      </c>
      <c r="S8" s="6">
        <f t="shared" si="0"/>
        <v>1</v>
      </c>
      <c r="T8" s="6">
        <f t="shared" si="0"/>
        <v>0</v>
      </c>
      <c r="U8" s="85">
        <f t="shared" si="0"/>
        <v>1</v>
      </c>
    </row>
    <row r="9" spans="1:21" x14ac:dyDescent="0.25">
      <c r="A9" s="161"/>
      <c r="B9" s="101" t="s">
        <v>195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70"/>
    </row>
    <row r="10" spans="1:21" x14ac:dyDescent="0.25">
      <c r="A10" s="161"/>
      <c r="B10" s="2" t="s">
        <v>4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1</v>
      </c>
      <c r="R10" s="2">
        <v>0</v>
      </c>
      <c r="S10" s="2">
        <v>1</v>
      </c>
      <c r="T10" s="2">
        <v>0</v>
      </c>
      <c r="U10" s="32">
        <v>1</v>
      </c>
    </row>
    <row r="11" spans="1:21" x14ac:dyDescent="0.25">
      <c r="A11" s="161"/>
      <c r="B11" s="2" t="s">
        <v>2</v>
      </c>
      <c r="C11" s="2">
        <v>6</v>
      </c>
      <c r="D11" s="2">
        <v>4</v>
      </c>
      <c r="E11" s="2">
        <v>1</v>
      </c>
      <c r="F11" s="2">
        <v>4</v>
      </c>
      <c r="G11" s="2">
        <v>1</v>
      </c>
      <c r="H11" s="2">
        <v>4</v>
      </c>
      <c r="I11" s="2">
        <v>4</v>
      </c>
      <c r="J11" s="2">
        <v>2</v>
      </c>
      <c r="K11" s="2">
        <v>2</v>
      </c>
      <c r="L11" s="2">
        <v>4</v>
      </c>
      <c r="M11" s="2">
        <v>2</v>
      </c>
      <c r="N11" s="2">
        <v>8</v>
      </c>
      <c r="O11" s="2">
        <v>0</v>
      </c>
      <c r="P11" s="2">
        <v>9</v>
      </c>
      <c r="Q11" s="2">
        <v>0</v>
      </c>
      <c r="R11" s="2">
        <v>1</v>
      </c>
      <c r="S11" s="2">
        <v>0</v>
      </c>
      <c r="T11" s="2">
        <v>0</v>
      </c>
      <c r="U11" s="32">
        <v>0</v>
      </c>
    </row>
    <row r="12" spans="1:21" s="77" customFormat="1" x14ac:dyDescent="0.25">
      <c r="A12" s="161"/>
      <c r="B12" s="6" t="s">
        <v>1</v>
      </c>
      <c r="C12" s="6">
        <f>SUM(C10:C11)</f>
        <v>6</v>
      </c>
      <c r="D12" s="6">
        <f t="shared" ref="D12:U12" si="1">SUM(D10:D11)</f>
        <v>4</v>
      </c>
      <c r="E12" s="6">
        <f t="shared" si="1"/>
        <v>1</v>
      </c>
      <c r="F12" s="6">
        <f t="shared" si="1"/>
        <v>4</v>
      </c>
      <c r="G12" s="6">
        <f t="shared" si="1"/>
        <v>1</v>
      </c>
      <c r="H12" s="6">
        <f t="shared" si="1"/>
        <v>4</v>
      </c>
      <c r="I12" s="6">
        <f t="shared" si="1"/>
        <v>5</v>
      </c>
      <c r="J12" s="6">
        <f t="shared" si="1"/>
        <v>2</v>
      </c>
      <c r="K12" s="6">
        <f t="shared" si="1"/>
        <v>2</v>
      </c>
      <c r="L12" s="6">
        <f t="shared" si="1"/>
        <v>4</v>
      </c>
      <c r="M12" s="6">
        <f t="shared" si="1"/>
        <v>2</v>
      </c>
      <c r="N12" s="6">
        <f t="shared" si="1"/>
        <v>8</v>
      </c>
      <c r="O12" s="6">
        <f t="shared" si="1"/>
        <v>1</v>
      </c>
      <c r="P12" s="6">
        <f t="shared" si="1"/>
        <v>9</v>
      </c>
      <c r="Q12" s="6">
        <f t="shared" si="1"/>
        <v>1</v>
      </c>
      <c r="R12" s="6">
        <f t="shared" si="1"/>
        <v>1</v>
      </c>
      <c r="S12" s="6">
        <f t="shared" si="1"/>
        <v>1</v>
      </c>
      <c r="T12" s="6">
        <f t="shared" si="1"/>
        <v>0</v>
      </c>
      <c r="U12" s="85">
        <f t="shared" si="1"/>
        <v>1</v>
      </c>
    </row>
    <row r="13" spans="1:21" x14ac:dyDescent="0.25">
      <c r="A13" s="161"/>
      <c r="B13" s="101" t="s">
        <v>135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70"/>
    </row>
    <row r="14" spans="1:21" x14ac:dyDescent="0.25">
      <c r="A14" s="161"/>
      <c r="B14" s="2" t="s">
        <v>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1</v>
      </c>
      <c r="R14" s="2">
        <v>0</v>
      </c>
      <c r="S14" s="2">
        <v>1</v>
      </c>
      <c r="T14" s="2">
        <v>0</v>
      </c>
      <c r="U14" s="32">
        <v>1</v>
      </c>
    </row>
    <row r="15" spans="1:21" s="77" customFormat="1" x14ac:dyDescent="0.25">
      <c r="A15" s="161"/>
      <c r="B15" s="6" t="s">
        <v>1</v>
      </c>
      <c r="C15" s="6">
        <f>SUM(C14)</f>
        <v>0</v>
      </c>
      <c r="D15" s="6">
        <f t="shared" ref="D15:U15" si="2">SUM(D14)</f>
        <v>0</v>
      </c>
      <c r="E15" s="6">
        <f t="shared" si="2"/>
        <v>0</v>
      </c>
      <c r="F15" s="6">
        <f t="shared" si="2"/>
        <v>0</v>
      </c>
      <c r="G15" s="6">
        <f t="shared" si="2"/>
        <v>0</v>
      </c>
      <c r="H15" s="6">
        <f t="shared" si="2"/>
        <v>0</v>
      </c>
      <c r="I15" s="6">
        <f t="shared" si="2"/>
        <v>1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6">
        <f t="shared" si="2"/>
        <v>1</v>
      </c>
      <c r="P15" s="6">
        <f t="shared" si="2"/>
        <v>0</v>
      </c>
      <c r="Q15" s="6">
        <f t="shared" si="2"/>
        <v>1</v>
      </c>
      <c r="R15" s="6">
        <f t="shared" si="2"/>
        <v>0</v>
      </c>
      <c r="S15" s="6">
        <f t="shared" si="2"/>
        <v>1</v>
      </c>
      <c r="T15" s="6">
        <f t="shared" si="2"/>
        <v>0</v>
      </c>
      <c r="U15" s="85">
        <f t="shared" si="2"/>
        <v>1</v>
      </c>
    </row>
    <row r="16" spans="1:21" x14ac:dyDescent="0.25">
      <c r="A16" s="161"/>
      <c r="B16" s="101" t="s">
        <v>196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70"/>
    </row>
    <row r="17" spans="1:21" x14ac:dyDescent="0.25">
      <c r="A17" s="161"/>
      <c r="B17" s="2" t="s">
        <v>2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1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32">
        <v>0</v>
      </c>
    </row>
    <row r="18" spans="1:21" x14ac:dyDescent="0.25">
      <c r="A18" s="161"/>
      <c r="B18" s="2" t="s">
        <v>4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1</v>
      </c>
      <c r="R18" s="2">
        <v>0</v>
      </c>
      <c r="S18" s="2">
        <v>1</v>
      </c>
      <c r="T18" s="2">
        <v>0</v>
      </c>
      <c r="U18" s="32">
        <v>1</v>
      </c>
    </row>
    <row r="19" spans="1:21" s="77" customFormat="1" x14ac:dyDescent="0.25">
      <c r="A19" s="161"/>
      <c r="B19" s="6" t="s">
        <v>1</v>
      </c>
      <c r="C19" s="6">
        <f>SUM(C17:C18)</f>
        <v>0</v>
      </c>
      <c r="D19" s="6">
        <f t="shared" ref="D19:U19" si="3">SUM(D17:D18)</f>
        <v>0</v>
      </c>
      <c r="E19" s="6">
        <f t="shared" si="3"/>
        <v>0</v>
      </c>
      <c r="F19" s="6">
        <f t="shared" si="3"/>
        <v>0</v>
      </c>
      <c r="G19" s="6">
        <f t="shared" si="3"/>
        <v>0</v>
      </c>
      <c r="H19" s="6">
        <f t="shared" si="3"/>
        <v>1</v>
      </c>
      <c r="I19" s="6">
        <f t="shared" si="3"/>
        <v>1</v>
      </c>
      <c r="J19" s="6">
        <f t="shared" si="3"/>
        <v>0</v>
      </c>
      <c r="K19" s="6">
        <f t="shared" si="3"/>
        <v>0</v>
      </c>
      <c r="L19" s="6">
        <f t="shared" si="3"/>
        <v>1</v>
      </c>
      <c r="M19" s="6">
        <f t="shared" si="3"/>
        <v>0</v>
      </c>
      <c r="N19" s="6">
        <f t="shared" si="3"/>
        <v>0</v>
      </c>
      <c r="O19" s="6">
        <f t="shared" si="3"/>
        <v>1</v>
      </c>
      <c r="P19" s="6">
        <f t="shared" si="3"/>
        <v>0</v>
      </c>
      <c r="Q19" s="6">
        <f t="shared" si="3"/>
        <v>1</v>
      </c>
      <c r="R19" s="6">
        <f t="shared" si="3"/>
        <v>0</v>
      </c>
      <c r="S19" s="6">
        <f t="shared" si="3"/>
        <v>1</v>
      </c>
      <c r="T19" s="6">
        <f t="shared" si="3"/>
        <v>0</v>
      </c>
      <c r="U19" s="85">
        <f t="shared" si="3"/>
        <v>1</v>
      </c>
    </row>
    <row r="20" spans="1:21" s="77" customFormat="1" ht="15.75" thickBot="1" x14ac:dyDescent="0.3">
      <c r="A20" s="162"/>
      <c r="B20" s="38" t="s">
        <v>199</v>
      </c>
      <c r="C20" s="38">
        <f>SUM(C8,C12,C15,C19)</f>
        <v>17</v>
      </c>
      <c r="D20" s="38">
        <f t="shared" ref="D20:U20" si="4">SUM(D8,D12,D15,D19)</f>
        <v>11</v>
      </c>
      <c r="E20" s="38">
        <f t="shared" si="4"/>
        <v>2</v>
      </c>
      <c r="F20" s="38">
        <f t="shared" si="4"/>
        <v>8</v>
      </c>
      <c r="G20" s="38">
        <f t="shared" si="4"/>
        <v>3</v>
      </c>
      <c r="H20" s="38">
        <f t="shared" si="4"/>
        <v>13</v>
      </c>
      <c r="I20" s="38">
        <f t="shared" si="4"/>
        <v>13</v>
      </c>
      <c r="J20" s="38">
        <f t="shared" si="4"/>
        <v>8</v>
      </c>
      <c r="K20" s="38">
        <f t="shared" si="4"/>
        <v>8</v>
      </c>
      <c r="L20" s="38">
        <f t="shared" si="4"/>
        <v>15</v>
      </c>
      <c r="M20" s="38">
        <f t="shared" si="4"/>
        <v>4</v>
      </c>
      <c r="N20" s="38">
        <f t="shared" si="4"/>
        <v>23</v>
      </c>
      <c r="O20" s="38">
        <f t="shared" si="4"/>
        <v>4</v>
      </c>
      <c r="P20" s="38">
        <f t="shared" si="4"/>
        <v>22</v>
      </c>
      <c r="Q20" s="38">
        <f t="shared" si="4"/>
        <v>4</v>
      </c>
      <c r="R20" s="38">
        <f t="shared" si="4"/>
        <v>2</v>
      </c>
      <c r="S20" s="38">
        <f t="shared" si="4"/>
        <v>4</v>
      </c>
      <c r="T20" s="38">
        <f t="shared" si="4"/>
        <v>0</v>
      </c>
      <c r="U20" s="39">
        <f t="shared" si="4"/>
        <v>4</v>
      </c>
    </row>
    <row r="21" spans="1:21" ht="15" customHeight="1" thickBot="1" x14ac:dyDescent="0.3">
      <c r="A21" s="163" t="s">
        <v>201</v>
      </c>
      <c r="B21" s="136" t="s">
        <v>141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8"/>
    </row>
    <row r="22" spans="1:21" x14ac:dyDescent="0.25">
      <c r="A22" s="164"/>
      <c r="B22" s="90" t="s">
        <v>2</v>
      </c>
      <c r="C22" s="33">
        <v>4</v>
      </c>
      <c r="D22" s="33">
        <v>3</v>
      </c>
      <c r="E22" s="33">
        <v>0</v>
      </c>
      <c r="F22" s="33">
        <v>2</v>
      </c>
      <c r="G22" s="33">
        <v>1</v>
      </c>
      <c r="H22" s="33">
        <v>0</v>
      </c>
      <c r="I22" s="33">
        <v>0</v>
      </c>
      <c r="J22" s="33">
        <v>3</v>
      </c>
      <c r="K22" s="33">
        <v>5</v>
      </c>
      <c r="L22" s="33">
        <v>2</v>
      </c>
      <c r="M22" s="33">
        <v>1</v>
      </c>
      <c r="N22" s="33">
        <v>6</v>
      </c>
      <c r="O22" s="33">
        <v>0</v>
      </c>
      <c r="P22" s="33">
        <v>6</v>
      </c>
      <c r="Q22" s="33">
        <v>0</v>
      </c>
      <c r="R22" s="33">
        <v>0</v>
      </c>
      <c r="S22" s="33">
        <v>0</v>
      </c>
      <c r="T22" s="33">
        <v>0</v>
      </c>
      <c r="U22" s="34">
        <v>0</v>
      </c>
    </row>
    <row r="23" spans="1:21" x14ac:dyDescent="0.25">
      <c r="A23" s="164"/>
      <c r="B23" s="87" t="s">
        <v>4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1</v>
      </c>
      <c r="R23" s="2">
        <v>0</v>
      </c>
      <c r="S23" s="2">
        <v>1</v>
      </c>
      <c r="T23" s="2">
        <v>0</v>
      </c>
      <c r="U23" s="32">
        <v>1</v>
      </c>
    </row>
    <row r="24" spans="1:21" s="77" customFormat="1" ht="15.75" thickBot="1" x14ac:dyDescent="0.3">
      <c r="A24" s="164"/>
      <c r="B24" s="89" t="s">
        <v>1</v>
      </c>
      <c r="C24" s="38">
        <f>C22+C23</f>
        <v>4</v>
      </c>
      <c r="D24" s="38">
        <f t="shared" ref="D24:U24" si="5">D22+D23</f>
        <v>3</v>
      </c>
      <c r="E24" s="38">
        <f t="shared" si="5"/>
        <v>0</v>
      </c>
      <c r="F24" s="38">
        <f t="shared" si="5"/>
        <v>2</v>
      </c>
      <c r="G24" s="38">
        <f t="shared" si="5"/>
        <v>1</v>
      </c>
      <c r="H24" s="38">
        <f t="shared" si="5"/>
        <v>0</v>
      </c>
      <c r="I24" s="38">
        <f t="shared" si="5"/>
        <v>1</v>
      </c>
      <c r="J24" s="38">
        <f t="shared" si="5"/>
        <v>3</v>
      </c>
      <c r="K24" s="38">
        <f t="shared" si="5"/>
        <v>5</v>
      </c>
      <c r="L24" s="38">
        <f t="shared" si="5"/>
        <v>2</v>
      </c>
      <c r="M24" s="38">
        <f t="shared" si="5"/>
        <v>1</v>
      </c>
      <c r="N24" s="38">
        <f t="shared" si="5"/>
        <v>6</v>
      </c>
      <c r="O24" s="38">
        <f t="shared" si="5"/>
        <v>1</v>
      </c>
      <c r="P24" s="38">
        <f t="shared" si="5"/>
        <v>6</v>
      </c>
      <c r="Q24" s="38">
        <f t="shared" si="5"/>
        <v>1</v>
      </c>
      <c r="R24" s="38">
        <f t="shared" si="5"/>
        <v>0</v>
      </c>
      <c r="S24" s="38">
        <f t="shared" si="5"/>
        <v>1</v>
      </c>
      <c r="T24" s="38">
        <f t="shared" si="5"/>
        <v>0</v>
      </c>
      <c r="U24" s="39">
        <f t="shared" si="5"/>
        <v>1</v>
      </c>
    </row>
    <row r="25" spans="1:21" ht="15.75" thickBot="1" x14ac:dyDescent="0.3">
      <c r="A25" s="164"/>
      <c r="B25" s="136" t="s">
        <v>142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</row>
    <row r="26" spans="1:21" x14ac:dyDescent="0.25">
      <c r="A26" s="164"/>
      <c r="B26" s="90" t="s">
        <v>2</v>
      </c>
      <c r="C26" s="33">
        <v>5</v>
      </c>
      <c r="D26" s="33">
        <v>4</v>
      </c>
      <c r="E26" s="33">
        <v>0</v>
      </c>
      <c r="F26" s="33">
        <v>1</v>
      </c>
      <c r="G26" s="33">
        <v>0</v>
      </c>
      <c r="H26" s="33">
        <v>2</v>
      </c>
      <c r="I26" s="33">
        <v>2</v>
      </c>
      <c r="J26" s="33">
        <v>1</v>
      </c>
      <c r="K26" s="33">
        <v>2</v>
      </c>
      <c r="L26" s="33">
        <v>3</v>
      </c>
      <c r="M26" s="33">
        <v>0</v>
      </c>
      <c r="N26" s="33">
        <v>9</v>
      </c>
      <c r="O26" s="33">
        <v>0</v>
      </c>
      <c r="P26" s="33">
        <v>1</v>
      </c>
      <c r="Q26" s="33">
        <v>0</v>
      </c>
      <c r="R26" s="33">
        <v>0</v>
      </c>
      <c r="S26" s="33">
        <v>0</v>
      </c>
      <c r="T26" s="33">
        <v>0</v>
      </c>
      <c r="U26" s="34">
        <v>0</v>
      </c>
    </row>
    <row r="27" spans="1:21" x14ac:dyDescent="0.25">
      <c r="A27" s="164"/>
      <c r="B27" s="87" t="s">
        <v>4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1</v>
      </c>
      <c r="R27" s="2">
        <v>0</v>
      </c>
      <c r="S27" s="2">
        <v>1</v>
      </c>
      <c r="T27" s="2">
        <v>0</v>
      </c>
      <c r="U27" s="32">
        <v>1</v>
      </c>
    </row>
    <row r="28" spans="1:21" s="77" customFormat="1" ht="15.75" thickBot="1" x14ac:dyDescent="0.3">
      <c r="A28" s="164"/>
      <c r="B28" s="89" t="s">
        <v>1</v>
      </c>
      <c r="C28" s="38">
        <f>C26+C27</f>
        <v>5</v>
      </c>
      <c r="D28" s="38">
        <f t="shared" ref="D28:U28" si="6">D26+D27</f>
        <v>4</v>
      </c>
      <c r="E28" s="38">
        <f t="shared" si="6"/>
        <v>0</v>
      </c>
      <c r="F28" s="38">
        <f t="shared" si="6"/>
        <v>1</v>
      </c>
      <c r="G28" s="38">
        <f t="shared" si="6"/>
        <v>0</v>
      </c>
      <c r="H28" s="38">
        <f t="shared" si="6"/>
        <v>2</v>
      </c>
      <c r="I28" s="38">
        <f t="shared" si="6"/>
        <v>3</v>
      </c>
      <c r="J28" s="38">
        <f t="shared" si="6"/>
        <v>1</v>
      </c>
      <c r="K28" s="38">
        <f t="shared" si="6"/>
        <v>2</v>
      </c>
      <c r="L28" s="38">
        <f t="shared" si="6"/>
        <v>3</v>
      </c>
      <c r="M28" s="38">
        <f t="shared" si="6"/>
        <v>0</v>
      </c>
      <c r="N28" s="38">
        <f t="shared" si="6"/>
        <v>9</v>
      </c>
      <c r="O28" s="38">
        <f t="shared" si="6"/>
        <v>1</v>
      </c>
      <c r="P28" s="38">
        <f t="shared" si="6"/>
        <v>1</v>
      </c>
      <c r="Q28" s="38">
        <f t="shared" si="6"/>
        <v>1</v>
      </c>
      <c r="R28" s="38">
        <f t="shared" si="6"/>
        <v>0</v>
      </c>
      <c r="S28" s="38">
        <f t="shared" si="6"/>
        <v>1</v>
      </c>
      <c r="T28" s="38">
        <f t="shared" si="6"/>
        <v>0</v>
      </c>
      <c r="U28" s="39">
        <f t="shared" si="6"/>
        <v>1</v>
      </c>
    </row>
    <row r="29" spans="1:21" ht="15.75" thickBot="1" x14ac:dyDescent="0.3">
      <c r="A29" s="164"/>
      <c r="B29" s="136" t="s">
        <v>143</v>
      </c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</row>
    <row r="30" spans="1:21" x14ac:dyDescent="0.25">
      <c r="A30" s="164"/>
      <c r="B30" s="90" t="s">
        <v>2</v>
      </c>
      <c r="C30" s="33">
        <v>0</v>
      </c>
      <c r="D30" s="33">
        <v>0</v>
      </c>
      <c r="E30" s="33">
        <v>0</v>
      </c>
      <c r="F30" s="33">
        <v>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1</v>
      </c>
      <c r="O30" s="33">
        <v>0</v>
      </c>
      <c r="P30" s="33">
        <v>1</v>
      </c>
      <c r="Q30" s="33">
        <v>0</v>
      </c>
      <c r="R30" s="33">
        <v>0</v>
      </c>
      <c r="S30" s="33">
        <v>0</v>
      </c>
      <c r="T30" s="33">
        <v>0</v>
      </c>
      <c r="U30" s="34">
        <v>0</v>
      </c>
    </row>
    <row r="31" spans="1:21" x14ac:dyDescent="0.25">
      <c r="A31" s="164"/>
      <c r="B31" s="87" t="s">
        <v>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1</v>
      </c>
      <c r="R31" s="2">
        <v>0</v>
      </c>
      <c r="S31" s="2">
        <v>1</v>
      </c>
      <c r="T31" s="2">
        <v>0</v>
      </c>
      <c r="U31" s="32">
        <v>1</v>
      </c>
    </row>
    <row r="32" spans="1:21" s="77" customFormat="1" ht="15.75" thickBot="1" x14ac:dyDescent="0.3">
      <c r="A32" s="164"/>
      <c r="B32" s="89" t="s">
        <v>1</v>
      </c>
      <c r="C32" s="38">
        <f>C30+C31</f>
        <v>0</v>
      </c>
      <c r="D32" s="38">
        <f t="shared" ref="D32:U32" si="7">D30+D31</f>
        <v>0</v>
      </c>
      <c r="E32" s="38">
        <f t="shared" si="7"/>
        <v>0</v>
      </c>
      <c r="F32" s="38">
        <f t="shared" si="7"/>
        <v>1</v>
      </c>
      <c r="G32" s="38">
        <f t="shared" si="7"/>
        <v>0</v>
      </c>
      <c r="H32" s="38">
        <f t="shared" si="7"/>
        <v>0</v>
      </c>
      <c r="I32" s="38">
        <f t="shared" si="7"/>
        <v>1</v>
      </c>
      <c r="J32" s="38">
        <f t="shared" si="7"/>
        <v>0</v>
      </c>
      <c r="K32" s="38">
        <f t="shared" si="7"/>
        <v>0</v>
      </c>
      <c r="L32" s="38">
        <f t="shared" si="7"/>
        <v>0</v>
      </c>
      <c r="M32" s="38">
        <f t="shared" si="7"/>
        <v>0</v>
      </c>
      <c r="N32" s="38">
        <f t="shared" si="7"/>
        <v>1</v>
      </c>
      <c r="O32" s="38">
        <f t="shared" si="7"/>
        <v>1</v>
      </c>
      <c r="P32" s="38">
        <f t="shared" si="7"/>
        <v>1</v>
      </c>
      <c r="Q32" s="38">
        <f t="shared" si="7"/>
        <v>1</v>
      </c>
      <c r="R32" s="38">
        <f t="shared" si="7"/>
        <v>0</v>
      </c>
      <c r="S32" s="38">
        <f t="shared" si="7"/>
        <v>1</v>
      </c>
      <c r="T32" s="38">
        <f t="shared" si="7"/>
        <v>0</v>
      </c>
      <c r="U32" s="39">
        <f t="shared" si="7"/>
        <v>1</v>
      </c>
    </row>
    <row r="33" spans="1:21" ht="15.75" thickBot="1" x14ac:dyDescent="0.3">
      <c r="A33" s="164"/>
      <c r="B33" s="136" t="s">
        <v>144</v>
      </c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8"/>
    </row>
    <row r="34" spans="1:21" x14ac:dyDescent="0.25">
      <c r="A34" s="164"/>
      <c r="B34" s="90" t="s">
        <v>2</v>
      </c>
      <c r="C34" s="33">
        <v>1</v>
      </c>
      <c r="D34" s="33">
        <v>2</v>
      </c>
      <c r="E34" s="33">
        <v>0</v>
      </c>
      <c r="F34" s="33">
        <v>1</v>
      </c>
      <c r="G34" s="33">
        <v>0</v>
      </c>
      <c r="H34" s="33">
        <v>0</v>
      </c>
      <c r="I34" s="33">
        <v>1</v>
      </c>
      <c r="J34" s="33">
        <v>2</v>
      </c>
      <c r="K34" s="33">
        <v>2</v>
      </c>
      <c r="L34" s="33">
        <v>2</v>
      </c>
      <c r="M34" s="33">
        <v>1</v>
      </c>
      <c r="N34" s="33">
        <v>0</v>
      </c>
      <c r="O34" s="33">
        <v>0</v>
      </c>
      <c r="P34" s="33">
        <v>9</v>
      </c>
      <c r="Q34" s="33">
        <v>0</v>
      </c>
      <c r="R34" s="33">
        <v>0</v>
      </c>
      <c r="S34" s="33">
        <v>0</v>
      </c>
      <c r="T34" s="33">
        <v>0</v>
      </c>
      <c r="U34" s="34">
        <v>0</v>
      </c>
    </row>
    <row r="35" spans="1:21" x14ac:dyDescent="0.25">
      <c r="A35" s="164"/>
      <c r="B35" s="87" t="s">
        <v>4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1</v>
      </c>
      <c r="R35" s="2">
        <v>0</v>
      </c>
      <c r="S35" s="2">
        <v>1</v>
      </c>
      <c r="T35" s="2">
        <v>0</v>
      </c>
      <c r="U35" s="32">
        <v>1</v>
      </c>
    </row>
    <row r="36" spans="1:21" s="77" customFormat="1" x14ac:dyDescent="0.25">
      <c r="A36" s="164"/>
      <c r="B36" s="88" t="s">
        <v>1</v>
      </c>
      <c r="C36" s="6">
        <f>C34+C35</f>
        <v>1</v>
      </c>
      <c r="D36" s="6">
        <f t="shared" ref="D36:U36" si="8">D34+D35</f>
        <v>2</v>
      </c>
      <c r="E36" s="6">
        <f t="shared" si="8"/>
        <v>0</v>
      </c>
      <c r="F36" s="6">
        <f t="shared" si="8"/>
        <v>1</v>
      </c>
      <c r="G36" s="6">
        <f t="shared" si="8"/>
        <v>0</v>
      </c>
      <c r="H36" s="6">
        <f t="shared" si="8"/>
        <v>0</v>
      </c>
      <c r="I36" s="6">
        <f t="shared" si="8"/>
        <v>2</v>
      </c>
      <c r="J36" s="6">
        <f t="shared" si="8"/>
        <v>2</v>
      </c>
      <c r="K36" s="6">
        <f t="shared" si="8"/>
        <v>2</v>
      </c>
      <c r="L36" s="6">
        <f t="shared" si="8"/>
        <v>2</v>
      </c>
      <c r="M36" s="6">
        <f t="shared" si="8"/>
        <v>1</v>
      </c>
      <c r="N36" s="6">
        <f t="shared" si="8"/>
        <v>0</v>
      </c>
      <c r="O36" s="6">
        <f t="shared" si="8"/>
        <v>1</v>
      </c>
      <c r="P36" s="6">
        <f t="shared" si="8"/>
        <v>9</v>
      </c>
      <c r="Q36" s="6">
        <f t="shared" si="8"/>
        <v>1</v>
      </c>
      <c r="R36" s="6">
        <f t="shared" si="8"/>
        <v>0</v>
      </c>
      <c r="S36" s="6">
        <f t="shared" si="8"/>
        <v>1</v>
      </c>
      <c r="T36" s="6">
        <f t="shared" si="8"/>
        <v>0</v>
      </c>
      <c r="U36" s="85">
        <f t="shared" si="8"/>
        <v>1</v>
      </c>
    </row>
    <row r="37" spans="1:21" s="77" customFormat="1" ht="15.75" thickBot="1" x14ac:dyDescent="0.3">
      <c r="A37" s="165"/>
      <c r="B37" s="89" t="s">
        <v>202</v>
      </c>
      <c r="C37" s="38">
        <f>SUM(C24,C28,C32,C36)</f>
        <v>10</v>
      </c>
      <c r="D37" s="38">
        <f t="shared" ref="D37:U37" si="9">SUM(D24,D28,D32,D36)</f>
        <v>9</v>
      </c>
      <c r="E37" s="38">
        <f t="shared" si="9"/>
        <v>0</v>
      </c>
      <c r="F37" s="38">
        <f t="shared" si="9"/>
        <v>5</v>
      </c>
      <c r="G37" s="38">
        <f t="shared" si="9"/>
        <v>1</v>
      </c>
      <c r="H37" s="38">
        <f t="shared" si="9"/>
        <v>2</v>
      </c>
      <c r="I37" s="38">
        <f t="shared" si="9"/>
        <v>7</v>
      </c>
      <c r="J37" s="38">
        <f t="shared" si="9"/>
        <v>6</v>
      </c>
      <c r="K37" s="38">
        <f t="shared" si="9"/>
        <v>9</v>
      </c>
      <c r="L37" s="38">
        <f t="shared" si="9"/>
        <v>7</v>
      </c>
      <c r="M37" s="38">
        <f t="shared" si="9"/>
        <v>2</v>
      </c>
      <c r="N37" s="38">
        <f t="shared" si="9"/>
        <v>16</v>
      </c>
      <c r="O37" s="38">
        <f t="shared" si="9"/>
        <v>4</v>
      </c>
      <c r="P37" s="38">
        <f t="shared" si="9"/>
        <v>17</v>
      </c>
      <c r="Q37" s="38">
        <f t="shared" si="9"/>
        <v>4</v>
      </c>
      <c r="R37" s="38">
        <f t="shared" si="9"/>
        <v>0</v>
      </c>
      <c r="S37" s="38">
        <f t="shared" si="9"/>
        <v>4</v>
      </c>
      <c r="T37" s="38">
        <f t="shared" si="9"/>
        <v>0</v>
      </c>
      <c r="U37" s="39">
        <f t="shared" si="9"/>
        <v>4</v>
      </c>
    </row>
    <row r="38" spans="1:21" ht="15.75" thickBot="1" x14ac:dyDescent="0.3">
      <c r="A38" s="166" t="s">
        <v>200</v>
      </c>
      <c r="B38" s="136" t="s">
        <v>158</v>
      </c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8"/>
    </row>
    <row r="39" spans="1:21" x14ac:dyDescent="0.25">
      <c r="A39" s="167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2"/>
    </row>
    <row r="40" spans="1:21" x14ac:dyDescent="0.25">
      <c r="A40" s="167"/>
      <c r="B40" s="2" t="s">
        <v>2</v>
      </c>
      <c r="C40" s="2">
        <v>1</v>
      </c>
      <c r="D40" s="2">
        <v>0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2">
        <v>0</v>
      </c>
      <c r="U40" s="32">
        <v>0</v>
      </c>
    </row>
    <row r="41" spans="1:21" x14ac:dyDescent="0.25">
      <c r="A41" s="167"/>
      <c r="B41" s="2" t="s">
        <v>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1</v>
      </c>
      <c r="R41" s="2">
        <v>0</v>
      </c>
      <c r="S41" s="2">
        <v>1</v>
      </c>
      <c r="T41" s="2">
        <v>0</v>
      </c>
      <c r="U41" s="32">
        <v>1</v>
      </c>
    </row>
    <row r="42" spans="1:21" s="77" customFormat="1" ht="15.75" thickBot="1" x14ac:dyDescent="0.3">
      <c r="A42" s="167"/>
      <c r="B42" s="38" t="s">
        <v>1</v>
      </c>
      <c r="C42" s="38">
        <f>C40+C41</f>
        <v>1</v>
      </c>
      <c r="D42" s="38">
        <f t="shared" ref="D42:U42" si="10">D40+D41</f>
        <v>0</v>
      </c>
      <c r="E42" s="38">
        <f t="shared" si="10"/>
        <v>0</v>
      </c>
      <c r="F42" s="38">
        <f t="shared" si="10"/>
        <v>0</v>
      </c>
      <c r="G42" s="38">
        <f t="shared" si="10"/>
        <v>0</v>
      </c>
      <c r="H42" s="38">
        <f t="shared" si="10"/>
        <v>1</v>
      </c>
      <c r="I42" s="38">
        <f t="shared" si="10"/>
        <v>1</v>
      </c>
      <c r="J42" s="38">
        <f t="shared" si="10"/>
        <v>0</v>
      </c>
      <c r="K42" s="38">
        <f t="shared" si="10"/>
        <v>0</v>
      </c>
      <c r="L42" s="38">
        <f t="shared" si="10"/>
        <v>0</v>
      </c>
      <c r="M42" s="38">
        <f t="shared" si="10"/>
        <v>0</v>
      </c>
      <c r="N42" s="38">
        <f t="shared" si="10"/>
        <v>0</v>
      </c>
      <c r="O42" s="38">
        <f t="shared" si="10"/>
        <v>1</v>
      </c>
      <c r="P42" s="38">
        <f t="shared" si="10"/>
        <v>1</v>
      </c>
      <c r="Q42" s="38">
        <f t="shared" si="10"/>
        <v>1</v>
      </c>
      <c r="R42" s="38">
        <f t="shared" si="10"/>
        <v>0</v>
      </c>
      <c r="S42" s="38">
        <f t="shared" si="10"/>
        <v>1</v>
      </c>
      <c r="T42" s="38">
        <f t="shared" si="10"/>
        <v>0</v>
      </c>
      <c r="U42" s="39">
        <f t="shared" si="10"/>
        <v>1</v>
      </c>
    </row>
    <row r="43" spans="1:21" ht="15.75" thickBot="1" x14ac:dyDescent="0.3">
      <c r="A43" s="168"/>
      <c r="B43" s="136" t="s">
        <v>159</v>
      </c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8"/>
    </row>
    <row r="44" spans="1:21" x14ac:dyDescent="0.25">
      <c r="A44" s="167"/>
      <c r="B44" s="33" t="s">
        <v>2</v>
      </c>
      <c r="C44" s="33">
        <v>8</v>
      </c>
      <c r="D44" s="33">
        <v>7</v>
      </c>
      <c r="E44" s="33">
        <v>0</v>
      </c>
      <c r="F44" s="33">
        <v>3</v>
      </c>
      <c r="G44" s="33">
        <v>2</v>
      </c>
      <c r="H44" s="33">
        <v>5</v>
      </c>
      <c r="I44" s="33">
        <v>5</v>
      </c>
      <c r="J44" s="33">
        <v>1</v>
      </c>
      <c r="K44" s="33">
        <v>3</v>
      </c>
      <c r="L44" s="33">
        <v>5</v>
      </c>
      <c r="M44" s="33">
        <v>2</v>
      </c>
      <c r="N44" s="33">
        <v>11</v>
      </c>
      <c r="O44" s="33">
        <v>0</v>
      </c>
      <c r="P44" s="33">
        <v>12</v>
      </c>
      <c r="Q44" s="33">
        <v>0</v>
      </c>
      <c r="R44" s="33">
        <v>1</v>
      </c>
      <c r="S44" s="33">
        <v>0</v>
      </c>
      <c r="T44" s="33">
        <v>0</v>
      </c>
      <c r="U44" s="34">
        <v>0</v>
      </c>
    </row>
    <row r="45" spans="1:21" x14ac:dyDescent="0.25">
      <c r="A45" s="167"/>
      <c r="B45" s="2" t="s">
        <v>4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1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1</v>
      </c>
      <c r="R45" s="2">
        <v>0</v>
      </c>
      <c r="S45" s="2">
        <v>1</v>
      </c>
      <c r="T45" s="2">
        <v>0</v>
      </c>
      <c r="U45" s="32">
        <v>1</v>
      </c>
    </row>
    <row r="46" spans="1:21" s="77" customFormat="1" ht="15.75" thickBot="1" x14ac:dyDescent="0.3">
      <c r="A46" s="167"/>
      <c r="B46" s="38" t="s">
        <v>1</v>
      </c>
      <c r="C46" s="38">
        <f>C45+C44</f>
        <v>8</v>
      </c>
      <c r="D46" s="38">
        <f t="shared" ref="D46:U46" si="11">D45+D44</f>
        <v>7</v>
      </c>
      <c r="E46" s="38">
        <f t="shared" si="11"/>
        <v>0</v>
      </c>
      <c r="F46" s="38">
        <f t="shared" si="11"/>
        <v>3</v>
      </c>
      <c r="G46" s="38">
        <f t="shared" si="11"/>
        <v>2</v>
      </c>
      <c r="H46" s="38">
        <f t="shared" si="11"/>
        <v>5</v>
      </c>
      <c r="I46" s="38">
        <f t="shared" si="11"/>
        <v>6</v>
      </c>
      <c r="J46" s="38">
        <f t="shared" si="11"/>
        <v>1</v>
      </c>
      <c r="K46" s="38">
        <f t="shared" si="11"/>
        <v>3</v>
      </c>
      <c r="L46" s="38">
        <f t="shared" si="11"/>
        <v>5</v>
      </c>
      <c r="M46" s="38">
        <f t="shared" si="11"/>
        <v>2</v>
      </c>
      <c r="N46" s="38">
        <f t="shared" si="11"/>
        <v>11</v>
      </c>
      <c r="O46" s="38">
        <f t="shared" si="11"/>
        <v>1</v>
      </c>
      <c r="P46" s="38">
        <f t="shared" si="11"/>
        <v>12</v>
      </c>
      <c r="Q46" s="38">
        <f t="shared" si="11"/>
        <v>1</v>
      </c>
      <c r="R46" s="38">
        <f t="shared" si="11"/>
        <v>1</v>
      </c>
      <c r="S46" s="38">
        <f t="shared" si="11"/>
        <v>1</v>
      </c>
      <c r="T46" s="38">
        <f t="shared" si="11"/>
        <v>0</v>
      </c>
      <c r="U46" s="39">
        <f t="shared" si="11"/>
        <v>1</v>
      </c>
    </row>
    <row r="47" spans="1:21" ht="15.75" thickBot="1" x14ac:dyDescent="0.3">
      <c r="A47" s="168"/>
      <c r="B47" s="136" t="s">
        <v>160</v>
      </c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8"/>
    </row>
    <row r="48" spans="1:21" x14ac:dyDescent="0.25">
      <c r="A48" s="167"/>
      <c r="B48" s="33" t="s">
        <v>2</v>
      </c>
      <c r="C48" s="33">
        <v>3</v>
      </c>
      <c r="D48" s="33">
        <v>5</v>
      </c>
      <c r="E48" s="33">
        <v>0</v>
      </c>
      <c r="F48" s="33">
        <v>1</v>
      </c>
      <c r="G48" s="33">
        <v>0</v>
      </c>
      <c r="H48" s="33">
        <v>2</v>
      </c>
      <c r="I48" s="33">
        <v>1</v>
      </c>
      <c r="J48" s="33">
        <v>0</v>
      </c>
      <c r="K48" s="33">
        <v>2</v>
      </c>
      <c r="L48" s="33">
        <v>4</v>
      </c>
      <c r="M48" s="33">
        <v>1</v>
      </c>
      <c r="N48" s="33">
        <v>6</v>
      </c>
      <c r="O48" s="33">
        <v>0</v>
      </c>
      <c r="P48" s="33">
        <v>5</v>
      </c>
      <c r="Q48" s="33">
        <v>0</v>
      </c>
      <c r="R48" s="33">
        <v>1</v>
      </c>
      <c r="S48" s="33">
        <v>0</v>
      </c>
      <c r="T48" s="33">
        <v>0</v>
      </c>
      <c r="U48" s="34">
        <v>0</v>
      </c>
    </row>
    <row r="49" spans="1:21" x14ac:dyDescent="0.25">
      <c r="A49" s="167"/>
      <c r="B49" s="2" t="s">
        <v>4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1</v>
      </c>
      <c r="R49" s="2">
        <v>0</v>
      </c>
      <c r="S49" s="2">
        <v>1</v>
      </c>
      <c r="T49" s="2">
        <v>0</v>
      </c>
      <c r="U49" s="32">
        <v>1</v>
      </c>
    </row>
    <row r="50" spans="1:21" s="77" customFormat="1" ht="15.75" thickBot="1" x14ac:dyDescent="0.3">
      <c r="A50" s="167"/>
      <c r="B50" s="38" t="s">
        <v>1</v>
      </c>
      <c r="C50" s="38">
        <f>C48+C49</f>
        <v>3</v>
      </c>
      <c r="D50" s="38">
        <f t="shared" ref="D50:U50" si="12">D48+D49</f>
        <v>5</v>
      </c>
      <c r="E50" s="38">
        <f t="shared" si="12"/>
        <v>0</v>
      </c>
      <c r="F50" s="38">
        <f t="shared" si="12"/>
        <v>1</v>
      </c>
      <c r="G50" s="38">
        <f t="shared" si="12"/>
        <v>0</v>
      </c>
      <c r="H50" s="38">
        <f t="shared" si="12"/>
        <v>2</v>
      </c>
      <c r="I50" s="38">
        <f t="shared" si="12"/>
        <v>2</v>
      </c>
      <c r="J50" s="38">
        <f t="shared" si="12"/>
        <v>0</v>
      </c>
      <c r="K50" s="38">
        <f t="shared" si="12"/>
        <v>2</v>
      </c>
      <c r="L50" s="38">
        <f t="shared" si="12"/>
        <v>4</v>
      </c>
      <c r="M50" s="38">
        <f t="shared" si="12"/>
        <v>1</v>
      </c>
      <c r="N50" s="38">
        <f t="shared" si="12"/>
        <v>6</v>
      </c>
      <c r="O50" s="38">
        <f t="shared" si="12"/>
        <v>1</v>
      </c>
      <c r="P50" s="38">
        <f t="shared" si="12"/>
        <v>5</v>
      </c>
      <c r="Q50" s="38">
        <f t="shared" si="12"/>
        <v>1</v>
      </c>
      <c r="R50" s="38">
        <f t="shared" si="12"/>
        <v>1</v>
      </c>
      <c r="S50" s="38">
        <f t="shared" si="12"/>
        <v>1</v>
      </c>
      <c r="T50" s="38">
        <f t="shared" si="12"/>
        <v>0</v>
      </c>
      <c r="U50" s="39">
        <f t="shared" si="12"/>
        <v>1</v>
      </c>
    </row>
    <row r="51" spans="1:21" ht="15.75" thickBot="1" x14ac:dyDescent="0.3">
      <c r="A51" s="168"/>
      <c r="B51" s="136" t="s">
        <v>161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</row>
    <row r="52" spans="1:21" x14ac:dyDescent="0.25">
      <c r="A52" s="167"/>
      <c r="B52" s="33" t="s">
        <v>2</v>
      </c>
      <c r="C52" s="33">
        <v>4</v>
      </c>
      <c r="D52" s="33">
        <v>1</v>
      </c>
      <c r="E52" s="33">
        <v>0</v>
      </c>
      <c r="F52" s="33">
        <v>3</v>
      </c>
      <c r="G52" s="33">
        <v>1</v>
      </c>
      <c r="H52" s="33">
        <v>1</v>
      </c>
      <c r="I52" s="33">
        <v>3</v>
      </c>
      <c r="J52" s="33">
        <v>4</v>
      </c>
      <c r="K52" s="33">
        <v>3</v>
      </c>
      <c r="L52" s="33">
        <v>2</v>
      </c>
      <c r="M52" s="33">
        <v>2</v>
      </c>
      <c r="N52" s="33">
        <v>7</v>
      </c>
      <c r="O52" s="33">
        <v>0</v>
      </c>
      <c r="P52" s="33">
        <v>8</v>
      </c>
      <c r="Q52" s="33">
        <v>0</v>
      </c>
      <c r="R52" s="33">
        <v>0</v>
      </c>
      <c r="S52" s="33">
        <v>0</v>
      </c>
      <c r="T52" s="33">
        <v>0</v>
      </c>
      <c r="U52" s="34">
        <v>0</v>
      </c>
    </row>
    <row r="53" spans="1:21" x14ac:dyDescent="0.25">
      <c r="A53" s="167"/>
      <c r="B53" s="2" t="s">
        <v>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1</v>
      </c>
      <c r="R53" s="2">
        <v>0</v>
      </c>
      <c r="S53" s="2">
        <v>1</v>
      </c>
      <c r="T53" s="2">
        <v>0</v>
      </c>
      <c r="U53" s="32">
        <v>1</v>
      </c>
    </row>
    <row r="54" spans="1:21" s="77" customFormat="1" ht="15.75" thickBot="1" x14ac:dyDescent="0.3">
      <c r="A54" s="167"/>
      <c r="B54" s="93" t="s">
        <v>1</v>
      </c>
      <c r="C54" s="38">
        <f>C52+C53</f>
        <v>4</v>
      </c>
      <c r="D54" s="38">
        <f t="shared" ref="D54:U54" si="13">D52+D53</f>
        <v>1</v>
      </c>
      <c r="E54" s="38">
        <f t="shared" si="13"/>
        <v>0</v>
      </c>
      <c r="F54" s="38">
        <f t="shared" si="13"/>
        <v>3</v>
      </c>
      <c r="G54" s="38">
        <f t="shared" si="13"/>
        <v>1</v>
      </c>
      <c r="H54" s="38">
        <f t="shared" si="13"/>
        <v>1</v>
      </c>
      <c r="I54" s="38">
        <f t="shared" si="13"/>
        <v>4</v>
      </c>
      <c r="J54" s="38">
        <f t="shared" si="13"/>
        <v>4</v>
      </c>
      <c r="K54" s="38">
        <f t="shared" si="13"/>
        <v>3</v>
      </c>
      <c r="L54" s="38">
        <f t="shared" si="13"/>
        <v>2</v>
      </c>
      <c r="M54" s="38">
        <f t="shared" si="13"/>
        <v>2</v>
      </c>
      <c r="N54" s="38">
        <f t="shared" si="13"/>
        <v>7</v>
      </c>
      <c r="O54" s="38">
        <f t="shared" si="13"/>
        <v>1</v>
      </c>
      <c r="P54" s="38">
        <f t="shared" si="13"/>
        <v>8</v>
      </c>
      <c r="Q54" s="38">
        <f t="shared" si="13"/>
        <v>1</v>
      </c>
      <c r="R54" s="38">
        <f t="shared" si="13"/>
        <v>0</v>
      </c>
      <c r="S54" s="38">
        <f t="shared" si="13"/>
        <v>1</v>
      </c>
      <c r="T54" s="38">
        <f t="shared" si="13"/>
        <v>0</v>
      </c>
      <c r="U54" s="39">
        <f t="shared" si="13"/>
        <v>1</v>
      </c>
    </row>
    <row r="55" spans="1:21" ht="15.75" thickBot="1" x14ac:dyDescent="0.3">
      <c r="A55" s="168"/>
      <c r="B55" s="139" t="s">
        <v>152</v>
      </c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1"/>
    </row>
    <row r="56" spans="1:21" x14ac:dyDescent="0.25">
      <c r="A56" s="167"/>
      <c r="B56" s="33" t="s">
        <v>2</v>
      </c>
      <c r="C56" s="33">
        <v>1</v>
      </c>
      <c r="D56" s="33">
        <v>0</v>
      </c>
      <c r="E56" s="33">
        <v>0</v>
      </c>
      <c r="F56" s="33">
        <v>1</v>
      </c>
      <c r="G56" s="33">
        <v>0</v>
      </c>
      <c r="H56" s="33">
        <v>0</v>
      </c>
      <c r="I56" s="33">
        <v>2</v>
      </c>
      <c r="J56" s="33">
        <v>0</v>
      </c>
      <c r="K56" s="33">
        <v>0</v>
      </c>
      <c r="L56" s="33">
        <v>0</v>
      </c>
      <c r="M56" s="33">
        <v>0</v>
      </c>
      <c r="N56" s="33">
        <v>1</v>
      </c>
      <c r="O56" s="33">
        <v>0</v>
      </c>
      <c r="P56" s="33">
        <v>1</v>
      </c>
      <c r="Q56" s="33">
        <v>0</v>
      </c>
      <c r="R56" s="33">
        <v>0</v>
      </c>
      <c r="S56" s="33">
        <v>0</v>
      </c>
      <c r="T56" s="33">
        <v>0</v>
      </c>
      <c r="U56" s="34">
        <v>0</v>
      </c>
    </row>
    <row r="57" spans="1:21" x14ac:dyDescent="0.25">
      <c r="A57" s="167"/>
      <c r="B57" s="2" t="s">
        <v>4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</v>
      </c>
      <c r="P57" s="2">
        <v>0</v>
      </c>
      <c r="Q57" s="2">
        <v>1</v>
      </c>
      <c r="R57" s="2">
        <v>0</v>
      </c>
      <c r="S57" s="2">
        <v>1</v>
      </c>
      <c r="T57" s="2">
        <v>0</v>
      </c>
      <c r="U57" s="32">
        <v>1</v>
      </c>
    </row>
    <row r="58" spans="1:21" s="77" customFormat="1" x14ac:dyDescent="0.25">
      <c r="A58" s="167"/>
      <c r="B58" s="6" t="s">
        <v>1</v>
      </c>
      <c r="C58" s="6">
        <f>C56+C57</f>
        <v>1</v>
      </c>
      <c r="D58" s="6">
        <f t="shared" ref="D58:U58" si="14">D56+D57</f>
        <v>0</v>
      </c>
      <c r="E58" s="6">
        <f t="shared" si="14"/>
        <v>0</v>
      </c>
      <c r="F58" s="6">
        <f t="shared" si="14"/>
        <v>1</v>
      </c>
      <c r="G58" s="6">
        <f t="shared" si="14"/>
        <v>0</v>
      </c>
      <c r="H58" s="6">
        <f t="shared" si="14"/>
        <v>0</v>
      </c>
      <c r="I58" s="6">
        <f t="shared" si="14"/>
        <v>3</v>
      </c>
      <c r="J58" s="6">
        <f t="shared" si="14"/>
        <v>0</v>
      </c>
      <c r="K58" s="6">
        <f t="shared" si="14"/>
        <v>0</v>
      </c>
      <c r="L58" s="6">
        <f t="shared" si="14"/>
        <v>0</v>
      </c>
      <c r="M58" s="6">
        <f t="shared" si="14"/>
        <v>0</v>
      </c>
      <c r="N58" s="6">
        <f t="shared" si="14"/>
        <v>1</v>
      </c>
      <c r="O58" s="6">
        <f t="shared" si="14"/>
        <v>1</v>
      </c>
      <c r="P58" s="6">
        <f t="shared" si="14"/>
        <v>1</v>
      </c>
      <c r="Q58" s="6">
        <f t="shared" si="14"/>
        <v>1</v>
      </c>
      <c r="R58" s="6">
        <f t="shared" si="14"/>
        <v>0</v>
      </c>
      <c r="S58" s="6">
        <f t="shared" si="14"/>
        <v>1</v>
      </c>
      <c r="T58" s="6">
        <f t="shared" si="14"/>
        <v>0</v>
      </c>
      <c r="U58" s="85">
        <f t="shared" si="14"/>
        <v>1</v>
      </c>
    </row>
    <row r="59" spans="1:21" s="77" customFormat="1" ht="15.75" thickBot="1" x14ac:dyDescent="0.3">
      <c r="A59" s="169"/>
      <c r="B59" s="38" t="s">
        <v>203</v>
      </c>
      <c r="C59" s="38">
        <f>SUM(C58,C54,C50,C46,C42,)</f>
        <v>17</v>
      </c>
      <c r="D59" s="38">
        <f t="shared" ref="D59:U59" si="15">SUM(D58,D54,D50,D46,D42,)</f>
        <v>13</v>
      </c>
      <c r="E59" s="38">
        <f t="shared" si="15"/>
        <v>0</v>
      </c>
      <c r="F59" s="38">
        <f t="shared" si="15"/>
        <v>8</v>
      </c>
      <c r="G59" s="38">
        <f t="shared" si="15"/>
        <v>3</v>
      </c>
      <c r="H59" s="38">
        <f t="shared" si="15"/>
        <v>9</v>
      </c>
      <c r="I59" s="38">
        <f t="shared" si="15"/>
        <v>16</v>
      </c>
      <c r="J59" s="38">
        <f t="shared" si="15"/>
        <v>5</v>
      </c>
      <c r="K59" s="38">
        <f t="shared" si="15"/>
        <v>8</v>
      </c>
      <c r="L59" s="38">
        <f t="shared" si="15"/>
        <v>11</v>
      </c>
      <c r="M59" s="38">
        <f t="shared" si="15"/>
        <v>5</v>
      </c>
      <c r="N59" s="38">
        <f t="shared" si="15"/>
        <v>25</v>
      </c>
      <c r="O59" s="38">
        <f t="shared" si="15"/>
        <v>5</v>
      </c>
      <c r="P59" s="38">
        <f t="shared" si="15"/>
        <v>27</v>
      </c>
      <c r="Q59" s="38">
        <f t="shared" si="15"/>
        <v>5</v>
      </c>
      <c r="R59" s="38">
        <f t="shared" si="15"/>
        <v>2</v>
      </c>
      <c r="S59" s="38">
        <f t="shared" si="15"/>
        <v>5</v>
      </c>
      <c r="T59" s="38">
        <f t="shared" si="15"/>
        <v>0</v>
      </c>
      <c r="U59" s="39">
        <f t="shared" si="15"/>
        <v>5</v>
      </c>
    </row>
    <row r="60" spans="1:21" s="77" customFormat="1" ht="15.75" thickBot="1" x14ac:dyDescent="0.3">
      <c r="A60" s="145" t="s">
        <v>171</v>
      </c>
      <c r="B60" s="139" t="s">
        <v>163</v>
      </c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1"/>
    </row>
    <row r="61" spans="1:21" x14ac:dyDescent="0.25">
      <c r="A61" s="146"/>
      <c r="B61" s="33" t="s">
        <v>2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1</v>
      </c>
      <c r="I61" s="33">
        <v>1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4">
        <v>0</v>
      </c>
    </row>
    <row r="62" spans="1:21" x14ac:dyDescent="0.25">
      <c r="A62" s="146"/>
      <c r="B62" s="2" t="s">
        <v>4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1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1</v>
      </c>
      <c r="P62" s="2">
        <v>0</v>
      </c>
      <c r="Q62" s="2">
        <v>1</v>
      </c>
      <c r="R62" s="2">
        <v>0</v>
      </c>
      <c r="S62" s="2">
        <v>1</v>
      </c>
      <c r="T62" s="2">
        <v>0</v>
      </c>
      <c r="U62" s="32">
        <v>1</v>
      </c>
    </row>
    <row r="63" spans="1:21" s="77" customFormat="1" ht="15.75" thickBot="1" x14ac:dyDescent="0.3">
      <c r="A63" s="146"/>
      <c r="B63" s="38" t="s">
        <v>1</v>
      </c>
      <c r="C63" s="38">
        <f>C62+C61</f>
        <v>0</v>
      </c>
      <c r="D63" s="38">
        <f t="shared" ref="D63:U63" si="16">D62+D61</f>
        <v>0</v>
      </c>
      <c r="E63" s="38">
        <f t="shared" si="16"/>
        <v>0</v>
      </c>
      <c r="F63" s="38">
        <f t="shared" si="16"/>
        <v>0</v>
      </c>
      <c r="G63" s="38">
        <f t="shared" si="16"/>
        <v>0</v>
      </c>
      <c r="H63" s="38">
        <f t="shared" si="16"/>
        <v>1</v>
      </c>
      <c r="I63" s="38">
        <f t="shared" si="16"/>
        <v>2</v>
      </c>
      <c r="J63" s="38">
        <f t="shared" si="16"/>
        <v>0</v>
      </c>
      <c r="K63" s="38">
        <f t="shared" si="16"/>
        <v>0</v>
      </c>
      <c r="L63" s="38">
        <f t="shared" si="16"/>
        <v>0</v>
      </c>
      <c r="M63" s="38">
        <f t="shared" si="16"/>
        <v>0</v>
      </c>
      <c r="N63" s="38">
        <f t="shared" si="16"/>
        <v>0</v>
      </c>
      <c r="O63" s="38">
        <f t="shared" si="16"/>
        <v>1</v>
      </c>
      <c r="P63" s="38">
        <f t="shared" si="16"/>
        <v>0</v>
      </c>
      <c r="Q63" s="38">
        <f t="shared" si="16"/>
        <v>1</v>
      </c>
      <c r="R63" s="38">
        <f t="shared" si="16"/>
        <v>0</v>
      </c>
      <c r="S63" s="38">
        <f t="shared" si="16"/>
        <v>1</v>
      </c>
      <c r="T63" s="38">
        <f t="shared" si="16"/>
        <v>0</v>
      </c>
      <c r="U63" s="39">
        <f t="shared" si="16"/>
        <v>1</v>
      </c>
    </row>
    <row r="64" spans="1:21" ht="15.75" thickBot="1" x14ac:dyDescent="0.3">
      <c r="A64" s="146"/>
      <c r="B64" s="139" t="s">
        <v>164</v>
      </c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1"/>
    </row>
    <row r="65" spans="1:21" x14ac:dyDescent="0.25">
      <c r="A65" s="146"/>
      <c r="B65" s="33" t="s">
        <v>2</v>
      </c>
      <c r="C65" s="33">
        <v>9</v>
      </c>
      <c r="D65" s="33">
        <v>6</v>
      </c>
      <c r="E65" s="33">
        <v>0</v>
      </c>
      <c r="F65" s="33">
        <v>3</v>
      </c>
      <c r="G65" s="33">
        <v>2</v>
      </c>
      <c r="H65" s="33">
        <v>3</v>
      </c>
      <c r="I65" s="33">
        <v>4</v>
      </c>
      <c r="J65" s="33">
        <v>4</v>
      </c>
      <c r="K65" s="33">
        <v>3</v>
      </c>
      <c r="L65" s="33">
        <v>5</v>
      </c>
      <c r="M65" s="33">
        <v>2</v>
      </c>
      <c r="N65" s="33">
        <v>14</v>
      </c>
      <c r="O65" s="33">
        <v>0</v>
      </c>
      <c r="P65" s="33">
        <v>13</v>
      </c>
      <c r="Q65" s="33">
        <v>0</v>
      </c>
      <c r="R65" s="33">
        <v>1</v>
      </c>
      <c r="S65" s="33">
        <v>0</v>
      </c>
      <c r="T65" s="33">
        <v>0</v>
      </c>
      <c r="U65" s="34">
        <v>0</v>
      </c>
    </row>
    <row r="66" spans="1:21" x14ac:dyDescent="0.25">
      <c r="A66" s="146"/>
      <c r="B66" s="2" t="s">
        <v>4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1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1</v>
      </c>
      <c r="P66" s="2">
        <v>0</v>
      </c>
      <c r="Q66" s="2">
        <v>1</v>
      </c>
      <c r="R66" s="2">
        <v>0</v>
      </c>
      <c r="S66" s="2">
        <v>1</v>
      </c>
      <c r="T66" s="2">
        <v>0</v>
      </c>
      <c r="U66" s="32">
        <v>1</v>
      </c>
    </row>
    <row r="67" spans="1:21" s="77" customFormat="1" ht="15.75" thickBot="1" x14ac:dyDescent="0.3">
      <c r="A67" s="146"/>
      <c r="B67" s="38" t="s">
        <v>1</v>
      </c>
      <c r="C67" s="38">
        <f>C65+C66</f>
        <v>9</v>
      </c>
      <c r="D67" s="38">
        <f t="shared" ref="D67:U67" si="17">D65+D66</f>
        <v>6</v>
      </c>
      <c r="E67" s="38">
        <f t="shared" si="17"/>
        <v>0</v>
      </c>
      <c r="F67" s="38">
        <f t="shared" si="17"/>
        <v>3</v>
      </c>
      <c r="G67" s="38">
        <f t="shared" si="17"/>
        <v>2</v>
      </c>
      <c r="H67" s="38">
        <f t="shared" si="17"/>
        <v>3</v>
      </c>
      <c r="I67" s="38">
        <f t="shared" si="17"/>
        <v>5</v>
      </c>
      <c r="J67" s="38">
        <f t="shared" si="17"/>
        <v>4</v>
      </c>
      <c r="K67" s="38">
        <f t="shared" si="17"/>
        <v>3</v>
      </c>
      <c r="L67" s="38">
        <f t="shared" si="17"/>
        <v>5</v>
      </c>
      <c r="M67" s="38">
        <f t="shared" si="17"/>
        <v>2</v>
      </c>
      <c r="N67" s="38">
        <f t="shared" si="17"/>
        <v>14</v>
      </c>
      <c r="O67" s="38">
        <f t="shared" si="17"/>
        <v>1</v>
      </c>
      <c r="P67" s="38">
        <f t="shared" si="17"/>
        <v>13</v>
      </c>
      <c r="Q67" s="38">
        <f t="shared" si="17"/>
        <v>1</v>
      </c>
      <c r="R67" s="38">
        <f t="shared" si="17"/>
        <v>1</v>
      </c>
      <c r="S67" s="38">
        <f t="shared" si="17"/>
        <v>1</v>
      </c>
      <c r="T67" s="38">
        <f t="shared" si="17"/>
        <v>0</v>
      </c>
      <c r="U67" s="39">
        <f t="shared" si="17"/>
        <v>1</v>
      </c>
    </row>
    <row r="68" spans="1:21" ht="15.75" thickBot="1" x14ac:dyDescent="0.3">
      <c r="A68" s="146"/>
      <c r="B68" s="139" t="s">
        <v>165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1"/>
    </row>
    <row r="69" spans="1:21" x14ac:dyDescent="0.25">
      <c r="A69" s="146"/>
      <c r="B69" s="33" t="s">
        <v>2</v>
      </c>
      <c r="C69" s="33">
        <v>1</v>
      </c>
      <c r="D69" s="33">
        <v>0</v>
      </c>
      <c r="E69" s="33">
        <v>0</v>
      </c>
      <c r="F69" s="33">
        <v>1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4">
        <v>0</v>
      </c>
    </row>
    <row r="70" spans="1:21" x14ac:dyDescent="0.25">
      <c r="A70" s="146"/>
      <c r="B70" s="2" t="s">
        <v>4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1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1</v>
      </c>
      <c r="P70" s="2">
        <v>0</v>
      </c>
      <c r="Q70" s="2">
        <v>1</v>
      </c>
      <c r="R70" s="2">
        <v>0</v>
      </c>
      <c r="S70" s="2">
        <v>1</v>
      </c>
      <c r="T70" s="2">
        <v>0</v>
      </c>
      <c r="U70" s="32">
        <v>1</v>
      </c>
    </row>
    <row r="71" spans="1:21" s="77" customFormat="1" ht="15.75" thickBot="1" x14ac:dyDescent="0.3">
      <c r="A71" s="146"/>
      <c r="B71" s="38" t="s">
        <v>1</v>
      </c>
      <c r="C71" s="38">
        <f>C69+C70</f>
        <v>1</v>
      </c>
      <c r="D71" s="38">
        <f t="shared" ref="D71:U71" si="18">D69+D70</f>
        <v>0</v>
      </c>
      <c r="E71" s="38">
        <f t="shared" si="18"/>
        <v>0</v>
      </c>
      <c r="F71" s="38">
        <f t="shared" si="18"/>
        <v>1</v>
      </c>
      <c r="G71" s="38">
        <f t="shared" si="18"/>
        <v>0</v>
      </c>
      <c r="H71" s="38">
        <f t="shared" si="18"/>
        <v>0</v>
      </c>
      <c r="I71" s="38">
        <f t="shared" si="18"/>
        <v>1</v>
      </c>
      <c r="J71" s="38">
        <f t="shared" si="18"/>
        <v>0</v>
      </c>
      <c r="K71" s="38">
        <f t="shared" si="18"/>
        <v>0</v>
      </c>
      <c r="L71" s="38">
        <f t="shared" si="18"/>
        <v>0</v>
      </c>
      <c r="M71" s="38">
        <f t="shared" si="18"/>
        <v>0</v>
      </c>
      <c r="N71" s="38">
        <f t="shared" si="18"/>
        <v>0</v>
      </c>
      <c r="O71" s="38">
        <f t="shared" si="18"/>
        <v>1</v>
      </c>
      <c r="P71" s="38">
        <f t="shared" si="18"/>
        <v>0</v>
      </c>
      <c r="Q71" s="38">
        <f t="shared" si="18"/>
        <v>1</v>
      </c>
      <c r="R71" s="38">
        <f t="shared" si="18"/>
        <v>0</v>
      </c>
      <c r="S71" s="38">
        <f t="shared" si="18"/>
        <v>1</v>
      </c>
      <c r="T71" s="38">
        <f t="shared" si="18"/>
        <v>0</v>
      </c>
      <c r="U71" s="39">
        <f t="shared" si="18"/>
        <v>1</v>
      </c>
    </row>
    <row r="72" spans="1:21" ht="15.75" thickBot="1" x14ac:dyDescent="0.3">
      <c r="A72" s="146"/>
      <c r="B72" s="139" t="s">
        <v>166</v>
      </c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1"/>
    </row>
    <row r="73" spans="1:21" x14ac:dyDescent="0.25">
      <c r="A73" s="146"/>
      <c r="B73" s="33" t="s">
        <v>2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4">
        <v>0</v>
      </c>
    </row>
    <row r="74" spans="1:21" x14ac:dyDescent="0.25">
      <c r="A74" s="146"/>
      <c r="B74" s="2" t="s">
        <v>4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1</v>
      </c>
      <c r="P74" s="2">
        <v>0</v>
      </c>
      <c r="Q74" s="2">
        <v>1</v>
      </c>
      <c r="R74" s="2">
        <v>0</v>
      </c>
      <c r="S74" s="2">
        <v>1</v>
      </c>
      <c r="T74" s="2">
        <v>0</v>
      </c>
      <c r="U74" s="32">
        <v>1</v>
      </c>
    </row>
    <row r="75" spans="1:21" s="77" customFormat="1" ht="15.75" thickBot="1" x14ac:dyDescent="0.3">
      <c r="A75" s="146"/>
      <c r="B75" s="38" t="s">
        <v>1</v>
      </c>
      <c r="C75" s="38">
        <f>C74+C73</f>
        <v>0</v>
      </c>
      <c r="D75" s="38">
        <f t="shared" ref="D75:U75" si="19">D74+D73</f>
        <v>0</v>
      </c>
      <c r="E75" s="38">
        <f t="shared" si="19"/>
        <v>0</v>
      </c>
      <c r="F75" s="38">
        <f t="shared" si="19"/>
        <v>0</v>
      </c>
      <c r="G75" s="38">
        <f t="shared" si="19"/>
        <v>0</v>
      </c>
      <c r="H75" s="38">
        <f t="shared" si="19"/>
        <v>0</v>
      </c>
      <c r="I75" s="38">
        <f t="shared" si="19"/>
        <v>1</v>
      </c>
      <c r="J75" s="38">
        <f t="shared" si="19"/>
        <v>0</v>
      </c>
      <c r="K75" s="38">
        <f t="shared" si="19"/>
        <v>0</v>
      </c>
      <c r="L75" s="38">
        <f t="shared" si="19"/>
        <v>0</v>
      </c>
      <c r="M75" s="38">
        <f t="shared" si="19"/>
        <v>0</v>
      </c>
      <c r="N75" s="38">
        <f t="shared" si="19"/>
        <v>0</v>
      </c>
      <c r="O75" s="38">
        <f t="shared" si="19"/>
        <v>1</v>
      </c>
      <c r="P75" s="38">
        <f t="shared" si="19"/>
        <v>0</v>
      </c>
      <c r="Q75" s="38">
        <f t="shared" si="19"/>
        <v>1</v>
      </c>
      <c r="R75" s="38">
        <f t="shared" si="19"/>
        <v>0</v>
      </c>
      <c r="S75" s="38">
        <f t="shared" si="19"/>
        <v>1</v>
      </c>
      <c r="T75" s="38">
        <f t="shared" si="19"/>
        <v>0</v>
      </c>
      <c r="U75" s="39">
        <f t="shared" si="19"/>
        <v>1</v>
      </c>
    </row>
    <row r="76" spans="1:21" ht="15.75" thickBot="1" x14ac:dyDescent="0.3">
      <c r="A76" s="146"/>
      <c r="B76" s="139" t="s">
        <v>168</v>
      </c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1"/>
    </row>
    <row r="77" spans="1:21" x14ac:dyDescent="0.25">
      <c r="A77" s="146"/>
      <c r="B77" s="33" t="s">
        <v>2</v>
      </c>
      <c r="C77" s="33">
        <v>0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1</v>
      </c>
      <c r="K77" s="33">
        <v>1</v>
      </c>
      <c r="L77" s="33">
        <v>0</v>
      </c>
      <c r="M77" s="33">
        <v>0</v>
      </c>
      <c r="N77" s="33">
        <v>0</v>
      </c>
      <c r="O77" s="33">
        <v>0</v>
      </c>
      <c r="P77" s="33">
        <v>1</v>
      </c>
      <c r="Q77" s="33">
        <v>0</v>
      </c>
      <c r="R77" s="33">
        <v>0</v>
      </c>
      <c r="S77" s="33">
        <v>0</v>
      </c>
      <c r="T77" s="33">
        <v>0</v>
      </c>
      <c r="U77" s="34">
        <v>0</v>
      </c>
    </row>
    <row r="78" spans="1:21" x14ac:dyDescent="0.25">
      <c r="A78" s="146"/>
      <c r="B78" s="2" t="s">
        <v>4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1</v>
      </c>
      <c r="P78" s="2">
        <v>0</v>
      </c>
      <c r="Q78" s="2">
        <v>1</v>
      </c>
      <c r="R78" s="2">
        <v>0</v>
      </c>
      <c r="S78" s="2">
        <v>1</v>
      </c>
      <c r="T78" s="2">
        <v>0</v>
      </c>
      <c r="U78" s="32">
        <v>1</v>
      </c>
    </row>
    <row r="79" spans="1:21" s="77" customFormat="1" ht="15.75" thickBot="1" x14ac:dyDescent="0.3">
      <c r="A79" s="146"/>
      <c r="B79" s="38" t="s">
        <v>1</v>
      </c>
      <c r="C79" s="38">
        <f>C77+C78</f>
        <v>0</v>
      </c>
      <c r="D79" s="38">
        <f t="shared" ref="D79:U79" si="20">D77+D78</f>
        <v>0</v>
      </c>
      <c r="E79" s="38">
        <f t="shared" si="20"/>
        <v>0</v>
      </c>
      <c r="F79" s="38">
        <f t="shared" si="20"/>
        <v>0</v>
      </c>
      <c r="G79" s="38">
        <f t="shared" si="20"/>
        <v>0</v>
      </c>
      <c r="H79" s="38">
        <f t="shared" si="20"/>
        <v>0</v>
      </c>
      <c r="I79" s="38">
        <f t="shared" si="20"/>
        <v>1</v>
      </c>
      <c r="J79" s="38">
        <f t="shared" si="20"/>
        <v>1</v>
      </c>
      <c r="K79" s="38">
        <f t="shared" si="20"/>
        <v>1</v>
      </c>
      <c r="L79" s="38">
        <f t="shared" si="20"/>
        <v>0</v>
      </c>
      <c r="M79" s="38">
        <f t="shared" si="20"/>
        <v>0</v>
      </c>
      <c r="N79" s="38">
        <f t="shared" si="20"/>
        <v>0</v>
      </c>
      <c r="O79" s="38">
        <f t="shared" si="20"/>
        <v>1</v>
      </c>
      <c r="P79" s="38">
        <f t="shared" si="20"/>
        <v>1</v>
      </c>
      <c r="Q79" s="38">
        <f t="shared" si="20"/>
        <v>1</v>
      </c>
      <c r="R79" s="38">
        <f t="shared" si="20"/>
        <v>0</v>
      </c>
      <c r="S79" s="38">
        <f t="shared" si="20"/>
        <v>1</v>
      </c>
      <c r="T79" s="38">
        <f t="shared" si="20"/>
        <v>0</v>
      </c>
      <c r="U79" s="39">
        <f t="shared" si="20"/>
        <v>1</v>
      </c>
    </row>
    <row r="80" spans="1:21" ht="15.75" thickBot="1" x14ac:dyDescent="0.3">
      <c r="A80" s="146"/>
      <c r="B80" s="139" t="s">
        <v>169</v>
      </c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1"/>
    </row>
    <row r="81" spans="1:21" x14ac:dyDescent="0.25">
      <c r="A81" s="146"/>
      <c r="B81" s="33" t="s">
        <v>2</v>
      </c>
      <c r="C81" s="33">
        <v>0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1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4">
        <v>0</v>
      </c>
    </row>
    <row r="82" spans="1:21" x14ac:dyDescent="0.25">
      <c r="A82" s="146"/>
      <c r="B82" s="53" t="s">
        <v>4</v>
      </c>
      <c r="C82" s="53">
        <v>0</v>
      </c>
      <c r="D82" s="53">
        <v>0</v>
      </c>
      <c r="E82" s="53">
        <v>0</v>
      </c>
      <c r="F82" s="53">
        <v>0</v>
      </c>
      <c r="G82" s="53">
        <v>0</v>
      </c>
      <c r="H82" s="53">
        <v>0</v>
      </c>
      <c r="I82" s="53">
        <v>1</v>
      </c>
      <c r="J82" s="53">
        <v>0</v>
      </c>
      <c r="K82" s="53">
        <v>0</v>
      </c>
      <c r="L82" s="53">
        <v>0</v>
      </c>
      <c r="M82" s="53">
        <v>0</v>
      </c>
      <c r="N82" s="53">
        <v>0</v>
      </c>
      <c r="O82" s="53">
        <v>1</v>
      </c>
      <c r="P82" s="53">
        <v>0</v>
      </c>
      <c r="Q82" s="53">
        <v>1</v>
      </c>
      <c r="R82" s="53">
        <v>0</v>
      </c>
      <c r="S82" s="53">
        <v>1</v>
      </c>
      <c r="T82" s="53">
        <v>0</v>
      </c>
      <c r="U82" s="86">
        <v>1</v>
      </c>
    </row>
    <row r="83" spans="1:21" s="84" customFormat="1" x14ac:dyDescent="0.25">
      <c r="A83" s="146"/>
      <c r="B83" s="6" t="s">
        <v>1</v>
      </c>
      <c r="C83" s="6">
        <f>C82+C81</f>
        <v>0</v>
      </c>
      <c r="D83" s="6">
        <f t="shared" ref="D83:U83" si="21">D82+D81</f>
        <v>0</v>
      </c>
      <c r="E83" s="6">
        <f t="shared" si="21"/>
        <v>0</v>
      </c>
      <c r="F83" s="6">
        <f t="shared" si="21"/>
        <v>0</v>
      </c>
      <c r="G83" s="6">
        <f t="shared" si="21"/>
        <v>0</v>
      </c>
      <c r="H83" s="6">
        <f t="shared" si="21"/>
        <v>0</v>
      </c>
      <c r="I83" s="6">
        <f t="shared" si="21"/>
        <v>1</v>
      </c>
      <c r="J83" s="6">
        <f t="shared" si="21"/>
        <v>0</v>
      </c>
      <c r="K83" s="6">
        <f t="shared" si="21"/>
        <v>1</v>
      </c>
      <c r="L83" s="6">
        <f t="shared" si="21"/>
        <v>0</v>
      </c>
      <c r="M83" s="6">
        <f t="shared" si="21"/>
        <v>0</v>
      </c>
      <c r="N83" s="6">
        <f t="shared" si="21"/>
        <v>0</v>
      </c>
      <c r="O83" s="6">
        <f t="shared" si="21"/>
        <v>1</v>
      </c>
      <c r="P83" s="6">
        <f t="shared" si="21"/>
        <v>0</v>
      </c>
      <c r="Q83" s="6">
        <f t="shared" si="21"/>
        <v>1</v>
      </c>
      <c r="R83" s="6">
        <f t="shared" si="21"/>
        <v>0</v>
      </c>
      <c r="S83" s="6">
        <f t="shared" si="21"/>
        <v>1</v>
      </c>
      <c r="T83" s="6">
        <f t="shared" si="21"/>
        <v>0</v>
      </c>
      <c r="U83" s="85">
        <f t="shared" si="21"/>
        <v>1</v>
      </c>
    </row>
    <row r="84" spans="1:21" s="84" customFormat="1" ht="15.75" thickBot="1" x14ac:dyDescent="0.3">
      <c r="A84" s="147"/>
      <c r="B84" s="36" t="s">
        <v>204</v>
      </c>
      <c r="C84" s="36">
        <f>SUM(C63,C67,C71,C75,C79,C83)</f>
        <v>10</v>
      </c>
      <c r="D84" s="36">
        <f t="shared" ref="D84:U84" si="22">SUM(D63,D67,D71,D75,D79,D83)</f>
        <v>6</v>
      </c>
      <c r="E84" s="36">
        <f t="shared" si="22"/>
        <v>0</v>
      </c>
      <c r="F84" s="36">
        <f t="shared" si="22"/>
        <v>4</v>
      </c>
      <c r="G84" s="36">
        <f t="shared" si="22"/>
        <v>2</v>
      </c>
      <c r="H84" s="36">
        <f t="shared" si="22"/>
        <v>4</v>
      </c>
      <c r="I84" s="36">
        <f t="shared" si="22"/>
        <v>11</v>
      </c>
      <c r="J84" s="36">
        <f t="shared" si="22"/>
        <v>5</v>
      </c>
      <c r="K84" s="36">
        <f t="shared" si="22"/>
        <v>5</v>
      </c>
      <c r="L84" s="36">
        <f t="shared" si="22"/>
        <v>5</v>
      </c>
      <c r="M84" s="36">
        <f t="shared" si="22"/>
        <v>2</v>
      </c>
      <c r="N84" s="36">
        <f t="shared" si="22"/>
        <v>14</v>
      </c>
      <c r="O84" s="36">
        <f t="shared" si="22"/>
        <v>6</v>
      </c>
      <c r="P84" s="36">
        <f t="shared" si="22"/>
        <v>14</v>
      </c>
      <c r="Q84" s="36">
        <f t="shared" si="22"/>
        <v>6</v>
      </c>
      <c r="R84" s="36">
        <f t="shared" si="22"/>
        <v>1</v>
      </c>
      <c r="S84" s="36">
        <f t="shared" si="22"/>
        <v>6</v>
      </c>
      <c r="T84" s="36">
        <f t="shared" si="22"/>
        <v>0</v>
      </c>
      <c r="U84" s="40">
        <f t="shared" si="22"/>
        <v>6</v>
      </c>
    </row>
    <row r="85" spans="1:21" ht="15.75" thickBot="1" x14ac:dyDescent="0.3">
      <c r="A85" s="139" t="s">
        <v>207</v>
      </c>
      <c r="B85" s="140"/>
      <c r="C85" s="95">
        <f>SUM(C84+C59+C37+C20)</f>
        <v>54</v>
      </c>
      <c r="D85" s="96">
        <f t="shared" ref="D85:U85" si="23">SUM(D84+D59+D37+D20)</f>
        <v>39</v>
      </c>
      <c r="E85" s="96">
        <f t="shared" si="23"/>
        <v>2</v>
      </c>
      <c r="F85" s="96">
        <f t="shared" si="23"/>
        <v>25</v>
      </c>
      <c r="G85" s="96">
        <f t="shared" si="23"/>
        <v>9</v>
      </c>
      <c r="H85" s="96">
        <f t="shared" si="23"/>
        <v>28</v>
      </c>
      <c r="I85" s="97">
        <f t="shared" si="23"/>
        <v>47</v>
      </c>
      <c r="J85" s="97">
        <f t="shared" si="23"/>
        <v>24</v>
      </c>
      <c r="K85" s="97">
        <f t="shared" si="23"/>
        <v>30</v>
      </c>
      <c r="L85" s="97">
        <f t="shared" si="23"/>
        <v>38</v>
      </c>
      <c r="M85" s="97">
        <f t="shared" si="23"/>
        <v>13</v>
      </c>
      <c r="N85" s="97">
        <f t="shared" si="23"/>
        <v>78</v>
      </c>
      <c r="O85" s="97">
        <f t="shared" si="23"/>
        <v>19</v>
      </c>
      <c r="P85" s="97">
        <f t="shared" si="23"/>
        <v>80</v>
      </c>
      <c r="Q85" s="97">
        <f t="shared" si="23"/>
        <v>19</v>
      </c>
      <c r="R85" s="97">
        <f t="shared" si="23"/>
        <v>5</v>
      </c>
      <c r="S85" s="97">
        <f t="shared" si="23"/>
        <v>19</v>
      </c>
      <c r="T85" s="97">
        <f t="shared" si="23"/>
        <v>0</v>
      </c>
      <c r="U85" s="94">
        <f t="shared" si="23"/>
        <v>19</v>
      </c>
    </row>
  </sheetData>
  <mergeCells count="31">
    <mergeCell ref="N1:U1"/>
    <mergeCell ref="C1:M2"/>
    <mergeCell ref="A1:B3"/>
    <mergeCell ref="B60:U60"/>
    <mergeCell ref="B64:U64"/>
    <mergeCell ref="B47:U47"/>
    <mergeCell ref="B51:U51"/>
    <mergeCell ref="A5:A20"/>
    <mergeCell ref="A21:A37"/>
    <mergeCell ref="B55:U55"/>
    <mergeCell ref="A38:A59"/>
    <mergeCell ref="B21:U21"/>
    <mergeCell ref="B25:U25"/>
    <mergeCell ref="B29:U29"/>
    <mergeCell ref="B33:U33"/>
    <mergeCell ref="B38:U38"/>
    <mergeCell ref="A85:B85"/>
    <mergeCell ref="A60:A84"/>
    <mergeCell ref="T2:U2"/>
    <mergeCell ref="R2:S2"/>
    <mergeCell ref="P2:Q2"/>
    <mergeCell ref="N2:O2"/>
    <mergeCell ref="B68:U68"/>
    <mergeCell ref="B72:U72"/>
    <mergeCell ref="B76:U76"/>
    <mergeCell ref="B80:U80"/>
    <mergeCell ref="B43:U43"/>
    <mergeCell ref="B5:U5"/>
    <mergeCell ref="B9:U9"/>
    <mergeCell ref="B13:U13"/>
    <mergeCell ref="B16:U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zoomScale="80" zoomScaleNormal="80" workbookViewId="0">
      <selection activeCell="B6" sqref="B6"/>
    </sheetView>
  </sheetViews>
  <sheetFormatPr baseColWidth="10" defaultRowHeight="15" x14ac:dyDescent="0.25"/>
  <cols>
    <col min="1" max="1" width="13.140625" bestFit="1" customWidth="1"/>
  </cols>
  <sheetData>
    <row r="2" spans="1:9" x14ac:dyDescent="0.25">
      <c r="A2" s="101" t="s">
        <v>42</v>
      </c>
      <c r="B2" s="101"/>
      <c r="C2" s="101"/>
      <c r="D2" s="101"/>
      <c r="I2" s="15"/>
    </row>
    <row r="3" spans="1:9" ht="30" x14ac:dyDescent="0.25">
      <c r="A3" s="6" t="s">
        <v>37</v>
      </c>
      <c r="B3" s="6" t="s">
        <v>20</v>
      </c>
      <c r="C3" s="6" t="s">
        <v>21</v>
      </c>
      <c r="D3" s="7" t="s">
        <v>22</v>
      </c>
    </row>
    <row r="4" spans="1:9" x14ac:dyDescent="0.25">
      <c r="A4" s="6" t="s">
        <v>38</v>
      </c>
      <c r="B4" s="2">
        <v>25</v>
      </c>
      <c r="C4" s="5">
        <f>B4/$B$9</f>
        <v>0.352112676056338</v>
      </c>
      <c r="D4" s="5">
        <f>C4</f>
        <v>0.352112676056338</v>
      </c>
    </row>
    <row r="5" spans="1:9" x14ac:dyDescent="0.25">
      <c r="A5" s="6" t="s">
        <v>39</v>
      </c>
      <c r="B5" s="2">
        <v>1</v>
      </c>
      <c r="C5" s="5">
        <f t="shared" ref="C5" si="0">B5/$B$9</f>
        <v>1.4084507042253521E-2</v>
      </c>
      <c r="D5" s="5">
        <f>C5+D4</f>
        <v>0.36619718309859151</v>
      </c>
    </row>
    <row r="6" spans="1:9" x14ac:dyDescent="0.25">
      <c r="A6" s="6" t="s">
        <v>40</v>
      </c>
      <c r="B6" s="2">
        <v>37</v>
      </c>
      <c r="C6" s="5">
        <f>B6/$B$9</f>
        <v>0.52112676056338025</v>
      </c>
      <c r="D6" s="5">
        <f t="shared" ref="D6:D8" si="1">C6+D5</f>
        <v>0.88732394366197176</v>
      </c>
    </row>
    <row r="7" spans="1:9" x14ac:dyDescent="0.25">
      <c r="A7" s="6" t="s">
        <v>41</v>
      </c>
      <c r="B7" s="2">
        <v>2</v>
      </c>
      <c r="C7" s="5">
        <f>B7/$B$9</f>
        <v>2.8169014084507043E-2</v>
      </c>
      <c r="D7" s="5">
        <f t="shared" si="1"/>
        <v>0.91549295774647876</v>
      </c>
    </row>
    <row r="8" spans="1:9" x14ac:dyDescent="0.25">
      <c r="A8" s="6" t="s">
        <v>4</v>
      </c>
      <c r="B8" s="2">
        <v>6</v>
      </c>
      <c r="C8" s="5">
        <f>B8/$B$9</f>
        <v>8.4507042253521125E-2</v>
      </c>
      <c r="D8" s="5">
        <f t="shared" si="1"/>
        <v>0.99999999999999989</v>
      </c>
    </row>
    <row r="9" spans="1:9" x14ac:dyDescent="0.25">
      <c r="A9" s="6" t="s">
        <v>1</v>
      </c>
      <c r="B9" s="6">
        <f>SUM(B4:B8)</f>
        <v>71</v>
      </c>
      <c r="C9" s="9">
        <f>SUM(C4:C8)</f>
        <v>0.99999999999999989</v>
      </c>
    </row>
  </sheetData>
  <mergeCells count="1">
    <mergeCell ref="A2:D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2"/>
  <sheetViews>
    <sheetView topLeftCell="A13" zoomScale="80" zoomScaleNormal="80" workbookViewId="0">
      <selection activeCell="U23" sqref="U23"/>
    </sheetView>
  </sheetViews>
  <sheetFormatPr baseColWidth="10" defaultRowHeight="15" x14ac:dyDescent="0.25"/>
  <cols>
    <col min="1" max="1" width="14.42578125" bestFit="1" customWidth="1"/>
    <col min="4" max="4" width="23" bestFit="1" customWidth="1"/>
    <col min="5" max="5" width="12.7109375" bestFit="1" customWidth="1"/>
    <col min="6" max="6" width="20.42578125" bestFit="1" customWidth="1"/>
    <col min="9" max="9" width="13" bestFit="1" customWidth="1"/>
    <col min="11" max="11" width="20.28515625" bestFit="1" customWidth="1"/>
    <col min="12" max="12" width="24.42578125" bestFit="1" customWidth="1"/>
    <col min="15" max="15" width="13.28515625" customWidth="1"/>
  </cols>
  <sheetData>
    <row r="2" spans="1:4" x14ac:dyDescent="0.25">
      <c r="A2" s="101" t="s">
        <v>62</v>
      </c>
      <c r="B2" s="101"/>
      <c r="C2" s="101"/>
      <c r="D2" s="101"/>
    </row>
    <row r="3" spans="1:4" ht="30" customHeight="1" x14ac:dyDescent="0.25">
      <c r="A3" s="7" t="s">
        <v>43</v>
      </c>
      <c r="B3" s="6" t="s">
        <v>20</v>
      </c>
      <c r="C3" s="6" t="s">
        <v>21</v>
      </c>
      <c r="D3" s="7" t="s">
        <v>22</v>
      </c>
    </row>
    <row r="4" spans="1:4" x14ac:dyDescent="0.25">
      <c r="A4" s="6" t="s">
        <v>44</v>
      </c>
      <c r="B4" s="2">
        <v>22</v>
      </c>
      <c r="C4" s="5">
        <f t="shared" ref="C4:C21" si="0">B4/$B$22</f>
        <v>0.30985915492957744</v>
      </c>
      <c r="D4" s="5">
        <f>C4</f>
        <v>0.30985915492957744</v>
      </c>
    </row>
    <row r="5" spans="1:4" x14ac:dyDescent="0.25">
      <c r="A5" s="6" t="s">
        <v>45</v>
      </c>
      <c r="B5" s="2">
        <v>1</v>
      </c>
      <c r="C5" s="5">
        <f t="shared" si="0"/>
        <v>1.4084507042253521E-2</v>
      </c>
      <c r="D5" s="5">
        <f>C5+D4</f>
        <v>0.32394366197183094</v>
      </c>
    </row>
    <row r="6" spans="1:4" x14ac:dyDescent="0.25">
      <c r="A6" s="6" t="s">
        <v>46</v>
      </c>
      <c r="B6" s="2">
        <v>6</v>
      </c>
      <c r="C6" s="5">
        <f t="shared" si="0"/>
        <v>8.4507042253521125E-2</v>
      </c>
      <c r="D6" s="5">
        <f t="shared" ref="D6:D21" si="1">C6+D5</f>
        <v>0.40845070422535207</v>
      </c>
    </row>
    <row r="7" spans="1:4" x14ac:dyDescent="0.25">
      <c r="A7" s="6" t="s">
        <v>47</v>
      </c>
      <c r="B7" s="2">
        <v>3</v>
      </c>
      <c r="C7" s="5">
        <f t="shared" si="0"/>
        <v>4.2253521126760563E-2</v>
      </c>
      <c r="D7" s="5">
        <f t="shared" si="1"/>
        <v>0.45070422535211263</v>
      </c>
    </row>
    <row r="8" spans="1:4" x14ac:dyDescent="0.25">
      <c r="A8" s="6" t="s">
        <v>48</v>
      </c>
      <c r="B8" s="2">
        <v>1</v>
      </c>
      <c r="C8" s="5">
        <f t="shared" si="0"/>
        <v>1.4084507042253521E-2</v>
      </c>
      <c r="D8" s="5">
        <f t="shared" si="1"/>
        <v>0.46478873239436613</v>
      </c>
    </row>
    <row r="9" spans="1:4" x14ac:dyDescent="0.25">
      <c r="A9" s="6" t="s">
        <v>52</v>
      </c>
      <c r="B9" s="2">
        <v>4</v>
      </c>
      <c r="C9" s="5">
        <f t="shared" si="0"/>
        <v>5.6338028169014086E-2</v>
      </c>
      <c r="D9" s="5">
        <f>C18+D8</f>
        <v>0.47887323943661964</v>
      </c>
    </row>
    <row r="10" spans="1:4" x14ac:dyDescent="0.25">
      <c r="A10" s="6" t="s">
        <v>53</v>
      </c>
      <c r="B10" s="2">
        <v>2</v>
      </c>
      <c r="C10" s="5">
        <f t="shared" si="0"/>
        <v>2.8169014084507043E-2</v>
      </c>
      <c r="D10" s="5">
        <f>C19+D9</f>
        <v>0.49295774647887314</v>
      </c>
    </row>
    <row r="11" spans="1:4" x14ac:dyDescent="0.25">
      <c r="A11" s="6" t="s">
        <v>54</v>
      </c>
      <c r="B11" s="2">
        <v>5</v>
      </c>
      <c r="C11" s="5">
        <f t="shared" si="0"/>
        <v>7.0422535211267609E-2</v>
      </c>
      <c r="D11" s="5">
        <f>C20+D10</f>
        <v>0.50704225352112664</v>
      </c>
    </row>
    <row r="12" spans="1:4" x14ac:dyDescent="0.25">
      <c r="A12" s="6" t="s">
        <v>55</v>
      </c>
      <c r="B12" s="2">
        <v>2</v>
      </c>
      <c r="C12" s="5">
        <f t="shared" si="0"/>
        <v>2.8169014084507043E-2</v>
      </c>
      <c r="D12" s="5">
        <f t="shared" ref="D12:D20" si="2">C9+D11</f>
        <v>0.56338028169014076</v>
      </c>
    </row>
    <row r="13" spans="1:4" x14ac:dyDescent="0.25">
      <c r="A13" s="6" t="s">
        <v>56</v>
      </c>
      <c r="B13" s="2">
        <v>1</v>
      </c>
      <c r="C13" s="5">
        <f t="shared" si="0"/>
        <v>1.4084507042253521E-2</v>
      </c>
      <c r="D13" s="5">
        <f t="shared" si="2"/>
        <v>0.59154929577464777</v>
      </c>
    </row>
    <row r="14" spans="1:4" x14ac:dyDescent="0.25">
      <c r="A14" s="6" t="s">
        <v>57</v>
      </c>
      <c r="B14" s="2">
        <v>1</v>
      </c>
      <c r="C14" s="5">
        <f t="shared" si="0"/>
        <v>1.4084507042253521E-2</v>
      </c>
      <c r="D14" s="5">
        <f t="shared" si="2"/>
        <v>0.66197183098591539</v>
      </c>
    </row>
    <row r="15" spans="1:4" x14ac:dyDescent="0.25">
      <c r="A15" s="6" t="s">
        <v>58</v>
      </c>
      <c r="B15" s="2">
        <v>1</v>
      </c>
      <c r="C15" s="5">
        <f t="shared" si="0"/>
        <v>1.4084507042253521E-2</v>
      </c>
      <c r="D15" s="5">
        <f t="shared" si="2"/>
        <v>0.69014084507042239</v>
      </c>
    </row>
    <row r="16" spans="1:4" x14ac:dyDescent="0.25">
      <c r="A16" s="6" t="s">
        <v>59</v>
      </c>
      <c r="B16" s="2">
        <v>6</v>
      </c>
      <c r="C16" s="5">
        <f t="shared" si="0"/>
        <v>8.4507042253521125E-2</v>
      </c>
      <c r="D16" s="5">
        <f t="shared" si="2"/>
        <v>0.7042253521126759</v>
      </c>
    </row>
    <row r="17" spans="1:15" x14ac:dyDescent="0.25">
      <c r="A17" s="6" t="s">
        <v>60</v>
      </c>
      <c r="B17" s="2">
        <v>1</v>
      </c>
      <c r="C17" s="5">
        <f t="shared" si="0"/>
        <v>1.4084507042253521E-2</v>
      </c>
      <c r="D17" s="5">
        <f t="shared" si="2"/>
        <v>0.7183098591549294</v>
      </c>
    </row>
    <row r="18" spans="1:15" x14ac:dyDescent="0.25">
      <c r="A18" s="6" t="s">
        <v>49</v>
      </c>
      <c r="B18" s="2">
        <v>1</v>
      </c>
      <c r="C18" s="5">
        <f t="shared" si="0"/>
        <v>1.4084507042253521E-2</v>
      </c>
      <c r="D18" s="5">
        <f t="shared" si="2"/>
        <v>0.7323943661971829</v>
      </c>
    </row>
    <row r="19" spans="1:15" x14ac:dyDescent="0.25">
      <c r="A19" s="6" t="s">
        <v>61</v>
      </c>
      <c r="B19" s="2">
        <v>1</v>
      </c>
      <c r="C19" s="5">
        <f t="shared" si="0"/>
        <v>1.4084507042253521E-2</v>
      </c>
      <c r="D19" s="5">
        <f t="shared" si="2"/>
        <v>0.81690140845070403</v>
      </c>
    </row>
    <row r="20" spans="1:15" x14ac:dyDescent="0.25">
      <c r="A20" s="6" t="s">
        <v>51</v>
      </c>
      <c r="B20" s="2">
        <v>1</v>
      </c>
      <c r="C20" s="5">
        <f t="shared" si="0"/>
        <v>1.4084507042253521E-2</v>
      </c>
      <c r="D20" s="5">
        <f t="shared" si="2"/>
        <v>0.83098591549295753</v>
      </c>
    </row>
    <row r="21" spans="1:15" x14ac:dyDescent="0.25">
      <c r="A21" s="6" t="s">
        <v>4</v>
      </c>
      <c r="B21" s="2">
        <v>12</v>
      </c>
      <c r="C21" s="5">
        <f t="shared" si="0"/>
        <v>0.16901408450704225</v>
      </c>
      <c r="D21" s="5">
        <f t="shared" si="1"/>
        <v>0.99999999999999978</v>
      </c>
    </row>
    <row r="22" spans="1:15" x14ac:dyDescent="0.25">
      <c r="A22" s="6" t="s">
        <v>1</v>
      </c>
      <c r="B22" s="6">
        <f>SUM(B4:B21)</f>
        <v>71</v>
      </c>
      <c r="C22" s="9">
        <f>SUM(C4:C21)</f>
        <v>0.99999999999999978</v>
      </c>
    </row>
    <row r="23" spans="1:15" x14ac:dyDescent="0.25">
      <c r="O23" s="22"/>
    </row>
    <row r="26" spans="1:15" x14ac:dyDescent="0.25">
      <c r="A26" s="101" t="s">
        <v>63</v>
      </c>
      <c r="B26" s="101"/>
      <c r="C26" s="101"/>
      <c r="D26" s="101"/>
      <c r="E26" s="101"/>
      <c r="F26" s="101"/>
      <c r="G26" s="101"/>
      <c r="H26" s="101"/>
      <c r="I26" s="101"/>
    </row>
    <row r="27" spans="1:15" ht="15" customHeight="1" x14ac:dyDescent="0.25">
      <c r="A27" s="104" t="s">
        <v>43</v>
      </c>
      <c r="B27" s="101" t="s">
        <v>6</v>
      </c>
      <c r="C27" s="101"/>
      <c r="D27" s="101"/>
      <c r="E27" s="103" t="s">
        <v>1</v>
      </c>
      <c r="F27" s="107" t="s">
        <v>6</v>
      </c>
      <c r="G27" s="108"/>
      <c r="H27" s="109"/>
      <c r="I27" s="106" t="s">
        <v>66</v>
      </c>
    </row>
    <row r="28" spans="1:15" ht="30" x14ac:dyDescent="0.25">
      <c r="A28" s="105"/>
      <c r="B28" s="6" t="s">
        <v>7</v>
      </c>
      <c r="C28" s="6" t="s">
        <v>15</v>
      </c>
      <c r="D28" s="6" t="s">
        <v>4</v>
      </c>
      <c r="E28" s="103"/>
      <c r="F28" s="21" t="s">
        <v>64</v>
      </c>
      <c r="G28" s="21" t="s">
        <v>65</v>
      </c>
      <c r="H28" s="21" t="s">
        <v>4</v>
      </c>
      <c r="I28" s="106"/>
    </row>
    <row r="29" spans="1:15" x14ac:dyDescent="0.25">
      <c r="A29" s="6" t="s">
        <v>44</v>
      </c>
      <c r="B29" s="2">
        <v>21</v>
      </c>
      <c r="C29" s="2">
        <v>1</v>
      </c>
      <c r="D29" s="2">
        <v>0</v>
      </c>
      <c r="E29" s="6">
        <f>SUM(B29:D29)</f>
        <v>22</v>
      </c>
      <c r="F29" s="5">
        <f t="shared" ref="F29:F46" si="3">B29/$E$47</f>
        <v>0.29577464788732394</v>
      </c>
      <c r="G29" s="5">
        <f t="shared" ref="G29:G46" si="4">C29/$E$47</f>
        <v>1.4084507042253521E-2</v>
      </c>
      <c r="H29" s="5">
        <f t="shared" ref="H29:H46" si="5">D29/$E$47</f>
        <v>0</v>
      </c>
      <c r="I29" s="10">
        <f>SUM(F29:H29)</f>
        <v>0.30985915492957744</v>
      </c>
    </row>
    <row r="30" spans="1:15" x14ac:dyDescent="0.25">
      <c r="A30" s="6" t="s">
        <v>45</v>
      </c>
      <c r="B30" s="2">
        <v>1</v>
      </c>
      <c r="C30" s="2">
        <v>0</v>
      </c>
      <c r="D30" s="2">
        <v>0</v>
      </c>
      <c r="E30" s="6">
        <f t="shared" ref="E30:E46" si="6">SUM(B30:D30)</f>
        <v>1</v>
      </c>
      <c r="F30" s="5">
        <f t="shared" si="3"/>
        <v>1.4084507042253521E-2</v>
      </c>
      <c r="G30" s="5">
        <f t="shared" si="4"/>
        <v>0</v>
      </c>
      <c r="H30" s="5">
        <f t="shared" si="5"/>
        <v>0</v>
      </c>
      <c r="I30" s="10">
        <f t="shared" ref="I30:I46" si="7">SUM(F30:H30)</f>
        <v>1.4084507042253521E-2</v>
      </c>
    </row>
    <row r="31" spans="1:15" x14ac:dyDescent="0.25">
      <c r="A31" s="6" t="s">
        <v>46</v>
      </c>
      <c r="B31" s="2">
        <v>6</v>
      </c>
      <c r="C31" s="2">
        <v>0</v>
      </c>
      <c r="D31" s="2">
        <v>0</v>
      </c>
      <c r="E31" s="6">
        <f t="shared" si="6"/>
        <v>6</v>
      </c>
      <c r="F31" s="5">
        <f t="shared" si="3"/>
        <v>8.4507042253521125E-2</v>
      </c>
      <c r="G31" s="5">
        <f t="shared" si="4"/>
        <v>0</v>
      </c>
      <c r="H31" s="5">
        <f t="shared" si="5"/>
        <v>0</v>
      </c>
      <c r="I31" s="10">
        <f t="shared" si="7"/>
        <v>8.4507042253521125E-2</v>
      </c>
    </row>
    <row r="32" spans="1:15" x14ac:dyDescent="0.25">
      <c r="A32" s="6" t="s">
        <v>47</v>
      </c>
      <c r="B32" s="2">
        <v>3</v>
      </c>
      <c r="C32" s="2">
        <v>0</v>
      </c>
      <c r="D32" s="2">
        <v>0</v>
      </c>
      <c r="E32" s="6">
        <f t="shared" si="6"/>
        <v>3</v>
      </c>
      <c r="F32" s="5">
        <f t="shared" si="3"/>
        <v>4.2253521126760563E-2</v>
      </c>
      <c r="G32" s="5">
        <f t="shared" si="4"/>
        <v>0</v>
      </c>
      <c r="H32" s="5">
        <f t="shared" si="5"/>
        <v>0</v>
      </c>
      <c r="I32" s="10">
        <f t="shared" si="7"/>
        <v>4.2253521126760563E-2</v>
      </c>
    </row>
    <row r="33" spans="1:9" x14ac:dyDescent="0.25">
      <c r="A33" s="6" t="s">
        <v>48</v>
      </c>
      <c r="B33" s="2">
        <v>1</v>
      </c>
      <c r="C33" s="2">
        <v>0</v>
      </c>
      <c r="D33" s="2">
        <v>0</v>
      </c>
      <c r="E33" s="6">
        <f t="shared" si="6"/>
        <v>1</v>
      </c>
      <c r="F33" s="5">
        <f t="shared" si="3"/>
        <v>1.4084507042253521E-2</v>
      </c>
      <c r="G33" s="5">
        <f t="shared" si="4"/>
        <v>0</v>
      </c>
      <c r="H33" s="5">
        <f t="shared" si="5"/>
        <v>0</v>
      </c>
      <c r="I33" s="10">
        <f t="shared" si="7"/>
        <v>1.4084507042253521E-2</v>
      </c>
    </row>
    <row r="34" spans="1:9" x14ac:dyDescent="0.25">
      <c r="A34" s="6" t="s">
        <v>52</v>
      </c>
      <c r="B34" s="2">
        <v>4</v>
      </c>
      <c r="C34" s="2">
        <v>0</v>
      </c>
      <c r="D34" s="2">
        <v>0</v>
      </c>
      <c r="E34" s="6">
        <f t="shared" si="6"/>
        <v>4</v>
      </c>
      <c r="F34" s="5">
        <f t="shared" si="3"/>
        <v>5.6338028169014086E-2</v>
      </c>
      <c r="G34" s="5">
        <f t="shared" si="4"/>
        <v>0</v>
      </c>
      <c r="H34" s="5">
        <f t="shared" si="5"/>
        <v>0</v>
      </c>
      <c r="I34" s="10">
        <f t="shared" si="7"/>
        <v>5.6338028169014086E-2</v>
      </c>
    </row>
    <row r="35" spans="1:9" x14ac:dyDescent="0.25">
      <c r="A35" s="6" t="s">
        <v>53</v>
      </c>
      <c r="B35" s="2">
        <v>2</v>
      </c>
      <c r="C35" s="2">
        <v>0</v>
      </c>
      <c r="D35" s="2">
        <v>0</v>
      </c>
      <c r="E35" s="6">
        <f t="shared" si="6"/>
        <v>2</v>
      </c>
      <c r="F35" s="5">
        <f t="shared" si="3"/>
        <v>2.8169014084507043E-2</v>
      </c>
      <c r="G35" s="5">
        <f t="shared" si="4"/>
        <v>0</v>
      </c>
      <c r="H35" s="5">
        <f t="shared" si="5"/>
        <v>0</v>
      </c>
      <c r="I35" s="10">
        <f t="shared" si="7"/>
        <v>2.8169014084507043E-2</v>
      </c>
    </row>
    <row r="36" spans="1:9" x14ac:dyDescent="0.25">
      <c r="A36" s="6" t="s">
        <v>54</v>
      </c>
      <c r="B36" s="2">
        <v>5</v>
      </c>
      <c r="C36" s="2">
        <v>0</v>
      </c>
      <c r="D36" s="2">
        <v>0</v>
      </c>
      <c r="E36" s="6">
        <f t="shared" si="6"/>
        <v>5</v>
      </c>
      <c r="F36" s="5">
        <f t="shared" si="3"/>
        <v>7.0422535211267609E-2</v>
      </c>
      <c r="G36" s="5">
        <f t="shared" si="4"/>
        <v>0</v>
      </c>
      <c r="H36" s="5">
        <f t="shared" si="5"/>
        <v>0</v>
      </c>
      <c r="I36" s="10">
        <f t="shared" si="7"/>
        <v>7.0422535211267609E-2</v>
      </c>
    </row>
    <row r="37" spans="1:9" x14ac:dyDescent="0.25">
      <c r="A37" s="6" t="s">
        <v>55</v>
      </c>
      <c r="B37" s="2">
        <v>2</v>
      </c>
      <c r="C37" s="2">
        <v>0</v>
      </c>
      <c r="D37" s="2">
        <v>0</v>
      </c>
      <c r="E37" s="6">
        <f t="shared" si="6"/>
        <v>2</v>
      </c>
      <c r="F37" s="5">
        <f t="shared" si="3"/>
        <v>2.8169014084507043E-2</v>
      </c>
      <c r="G37" s="5">
        <f t="shared" si="4"/>
        <v>0</v>
      </c>
      <c r="H37" s="5">
        <f t="shared" si="5"/>
        <v>0</v>
      </c>
      <c r="I37" s="10">
        <f t="shared" si="7"/>
        <v>2.8169014084507043E-2</v>
      </c>
    </row>
    <row r="38" spans="1:9" x14ac:dyDescent="0.25">
      <c r="A38" s="6" t="s">
        <v>56</v>
      </c>
      <c r="B38" s="2">
        <v>1</v>
      </c>
      <c r="C38" s="2">
        <v>0</v>
      </c>
      <c r="D38" s="2">
        <v>0</v>
      </c>
      <c r="E38" s="6">
        <f t="shared" si="6"/>
        <v>1</v>
      </c>
      <c r="F38" s="5">
        <f t="shared" si="3"/>
        <v>1.4084507042253521E-2</v>
      </c>
      <c r="G38" s="5">
        <f t="shared" si="4"/>
        <v>0</v>
      </c>
      <c r="H38" s="5">
        <f t="shared" si="5"/>
        <v>0</v>
      </c>
      <c r="I38" s="10">
        <f t="shared" si="7"/>
        <v>1.4084507042253521E-2</v>
      </c>
    </row>
    <row r="39" spans="1:9" x14ac:dyDescent="0.25">
      <c r="A39" s="6" t="s">
        <v>57</v>
      </c>
      <c r="B39" s="2">
        <v>1</v>
      </c>
      <c r="C39" s="2">
        <v>0</v>
      </c>
      <c r="D39" s="2">
        <v>0</v>
      </c>
      <c r="E39" s="6">
        <f t="shared" si="6"/>
        <v>1</v>
      </c>
      <c r="F39" s="5">
        <f t="shared" si="3"/>
        <v>1.4084507042253521E-2</v>
      </c>
      <c r="G39" s="5">
        <f t="shared" si="4"/>
        <v>0</v>
      </c>
      <c r="H39" s="5">
        <f t="shared" si="5"/>
        <v>0</v>
      </c>
      <c r="I39" s="10">
        <f t="shared" si="7"/>
        <v>1.4084507042253521E-2</v>
      </c>
    </row>
    <row r="40" spans="1:9" x14ac:dyDescent="0.25">
      <c r="A40" s="6" t="s">
        <v>58</v>
      </c>
      <c r="B40" s="2">
        <v>1</v>
      </c>
      <c r="C40" s="2">
        <v>0</v>
      </c>
      <c r="D40" s="2">
        <v>0</v>
      </c>
      <c r="E40" s="6">
        <f t="shared" si="6"/>
        <v>1</v>
      </c>
      <c r="F40" s="5">
        <f t="shared" si="3"/>
        <v>1.4084507042253521E-2</v>
      </c>
      <c r="G40" s="5">
        <f t="shared" si="4"/>
        <v>0</v>
      </c>
      <c r="H40" s="5">
        <f t="shared" si="5"/>
        <v>0</v>
      </c>
      <c r="I40" s="10">
        <f t="shared" si="7"/>
        <v>1.4084507042253521E-2</v>
      </c>
    </row>
    <row r="41" spans="1:9" x14ac:dyDescent="0.25">
      <c r="A41" s="6" t="s">
        <v>59</v>
      </c>
      <c r="B41" s="2">
        <v>6</v>
      </c>
      <c r="C41" s="2">
        <v>0</v>
      </c>
      <c r="D41" s="2">
        <v>0</v>
      </c>
      <c r="E41" s="6">
        <f t="shared" si="6"/>
        <v>6</v>
      </c>
      <c r="F41" s="5">
        <f t="shared" si="3"/>
        <v>8.4507042253521125E-2</v>
      </c>
      <c r="G41" s="5">
        <f t="shared" si="4"/>
        <v>0</v>
      </c>
      <c r="H41" s="5">
        <f t="shared" si="5"/>
        <v>0</v>
      </c>
      <c r="I41" s="10">
        <f t="shared" si="7"/>
        <v>8.4507042253521125E-2</v>
      </c>
    </row>
    <row r="42" spans="1:9" x14ac:dyDescent="0.25">
      <c r="A42" s="6" t="s">
        <v>60</v>
      </c>
      <c r="B42" s="2">
        <v>1</v>
      </c>
      <c r="C42" s="2">
        <v>0</v>
      </c>
      <c r="D42" s="2">
        <v>0</v>
      </c>
      <c r="E42" s="6">
        <f t="shared" si="6"/>
        <v>1</v>
      </c>
      <c r="F42" s="5">
        <f t="shared" si="3"/>
        <v>1.4084507042253521E-2</v>
      </c>
      <c r="G42" s="5">
        <f t="shared" si="4"/>
        <v>0</v>
      </c>
      <c r="H42" s="5">
        <f t="shared" si="5"/>
        <v>0</v>
      </c>
      <c r="I42" s="10">
        <f t="shared" si="7"/>
        <v>1.4084507042253521E-2</v>
      </c>
    </row>
    <row r="43" spans="1:9" x14ac:dyDescent="0.25">
      <c r="A43" s="6" t="s">
        <v>49</v>
      </c>
      <c r="B43" s="2">
        <v>1</v>
      </c>
      <c r="C43" s="2">
        <v>0</v>
      </c>
      <c r="D43" s="2">
        <v>0</v>
      </c>
      <c r="E43" s="6">
        <f t="shared" si="6"/>
        <v>1</v>
      </c>
      <c r="F43" s="5">
        <f t="shared" si="3"/>
        <v>1.4084507042253521E-2</v>
      </c>
      <c r="G43" s="5">
        <f t="shared" si="4"/>
        <v>0</v>
      </c>
      <c r="H43" s="5">
        <f t="shared" si="5"/>
        <v>0</v>
      </c>
      <c r="I43" s="10">
        <f t="shared" si="7"/>
        <v>1.4084507042253521E-2</v>
      </c>
    </row>
    <row r="44" spans="1:9" x14ac:dyDescent="0.25">
      <c r="A44" s="6" t="s">
        <v>61</v>
      </c>
      <c r="B44" s="2">
        <v>1</v>
      </c>
      <c r="C44" s="2">
        <v>0</v>
      </c>
      <c r="D44" s="2">
        <v>0</v>
      </c>
      <c r="E44" s="6">
        <f t="shared" si="6"/>
        <v>1</v>
      </c>
      <c r="F44" s="5">
        <f t="shared" si="3"/>
        <v>1.4084507042253521E-2</v>
      </c>
      <c r="G44" s="5">
        <f t="shared" si="4"/>
        <v>0</v>
      </c>
      <c r="H44" s="5">
        <f t="shared" si="5"/>
        <v>0</v>
      </c>
      <c r="I44" s="10">
        <f t="shared" si="7"/>
        <v>1.4084507042253521E-2</v>
      </c>
    </row>
    <row r="45" spans="1:9" x14ac:dyDescent="0.25">
      <c r="A45" s="6" t="s">
        <v>51</v>
      </c>
      <c r="B45" s="2">
        <v>1</v>
      </c>
      <c r="C45" s="2">
        <v>0</v>
      </c>
      <c r="D45" s="2">
        <v>0</v>
      </c>
      <c r="E45" s="6">
        <f t="shared" si="6"/>
        <v>1</v>
      </c>
      <c r="F45" s="5">
        <f t="shared" si="3"/>
        <v>1.4084507042253521E-2</v>
      </c>
      <c r="G45" s="5">
        <f t="shared" si="4"/>
        <v>0</v>
      </c>
      <c r="H45" s="5">
        <f t="shared" si="5"/>
        <v>0</v>
      </c>
      <c r="I45" s="10">
        <f t="shared" si="7"/>
        <v>1.4084507042253521E-2</v>
      </c>
    </row>
    <row r="46" spans="1:9" x14ac:dyDescent="0.25">
      <c r="A46" s="6" t="s">
        <v>4</v>
      </c>
      <c r="B46" s="2">
        <v>10</v>
      </c>
      <c r="C46" s="2">
        <v>1</v>
      </c>
      <c r="D46" s="2">
        <v>1</v>
      </c>
      <c r="E46" s="6">
        <f t="shared" si="6"/>
        <v>12</v>
      </c>
      <c r="F46" s="5">
        <f t="shared" si="3"/>
        <v>0.14084507042253522</v>
      </c>
      <c r="G46" s="5">
        <f t="shared" si="4"/>
        <v>1.4084507042253521E-2</v>
      </c>
      <c r="H46" s="5">
        <f t="shared" si="5"/>
        <v>1.4084507042253521E-2</v>
      </c>
      <c r="I46" s="10">
        <f t="shared" si="7"/>
        <v>0.16901408450704228</v>
      </c>
    </row>
    <row r="47" spans="1:9" x14ac:dyDescent="0.25">
      <c r="A47" s="6" t="s">
        <v>1</v>
      </c>
      <c r="B47" s="6">
        <f>SUM(B29:B46)</f>
        <v>68</v>
      </c>
      <c r="C47" s="6">
        <f>SUM(C29:C46)</f>
        <v>2</v>
      </c>
      <c r="D47" s="6">
        <f>SUM(D29:D46)</f>
        <v>1</v>
      </c>
      <c r="E47" s="6">
        <f>SUM(E29:E46)</f>
        <v>71</v>
      </c>
      <c r="F47" s="10">
        <f t="shared" ref="F47:H47" si="8">SUM(F29:F46)</f>
        <v>0.95774647887323927</v>
      </c>
      <c r="G47" s="10">
        <f t="shared" si="8"/>
        <v>2.8169014084507043E-2</v>
      </c>
      <c r="H47" s="10">
        <f t="shared" si="8"/>
        <v>1.4084507042253521E-2</v>
      </c>
      <c r="I47" s="9">
        <f>SUM(I29:I46)</f>
        <v>0.99999999999999978</v>
      </c>
    </row>
    <row r="51" spans="1:15" x14ac:dyDescent="0.25">
      <c r="A51" s="101" t="s">
        <v>67</v>
      </c>
      <c r="B51" s="101"/>
      <c r="C51" s="101"/>
      <c r="D51" s="101"/>
      <c r="E51" s="101"/>
      <c r="F51" s="101"/>
      <c r="G51" s="101"/>
      <c r="H51" s="101"/>
      <c r="I51" s="101"/>
      <c r="J51" s="101"/>
    </row>
    <row r="52" spans="1:15" ht="15" customHeight="1" x14ac:dyDescent="0.25">
      <c r="A52" s="106" t="s">
        <v>68</v>
      </c>
      <c r="B52" s="101" t="s">
        <v>6</v>
      </c>
      <c r="C52" s="101"/>
      <c r="D52" s="101"/>
      <c r="E52" s="103" t="s">
        <v>69</v>
      </c>
      <c r="F52" s="106" t="s">
        <v>68</v>
      </c>
      <c r="G52" s="101" t="s">
        <v>6</v>
      </c>
      <c r="H52" s="101"/>
      <c r="I52" s="101"/>
      <c r="J52" s="103" t="s">
        <v>69</v>
      </c>
    </row>
    <row r="53" spans="1:15" ht="45" customHeight="1" x14ac:dyDescent="0.25">
      <c r="A53" s="106"/>
      <c r="B53" s="6" t="s">
        <v>7</v>
      </c>
      <c r="C53" s="6" t="s">
        <v>15</v>
      </c>
      <c r="D53" s="7" t="s">
        <v>4</v>
      </c>
      <c r="E53" s="103"/>
      <c r="F53" s="106"/>
      <c r="G53" s="7" t="s">
        <v>72</v>
      </c>
      <c r="H53" s="7" t="s">
        <v>71</v>
      </c>
      <c r="I53" s="7" t="s">
        <v>73</v>
      </c>
      <c r="J53" s="103"/>
    </row>
    <row r="54" spans="1:15" x14ac:dyDescent="0.25">
      <c r="A54" s="6" t="s">
        <v>2</v>
      </c>
      <c r="B54" s="2">
        <v>2</v>
      </c>
      <c r="C54" s="2">
        <v>0</v>
      </c>
      <c r="D54" s="2">
        <v>0</v>
      </c>
      <c r="E54" s="2">
        <f>SUM(B54:D54)</f>
        <v>2</v>
      </c>
      <c r="F54" s="6" t="s">
        <v>2</v>
      </c>
      <c r="G54" s="5">
        <f>B54/$E$57</f>
        <v>2.8169014084507043E-2</v>
      </c>
      <c r="H54" s="5">
        <f t="shared" ref="H54:I54" si="9">C54/$E$57</f>
        <v>0</v>
      </c>
      <c r="I54" s="5">
        <f t="shared" si="9"/>
        <v>0</v>
      </c>
      <c r="J54" s="10">
        <f>SUM(G54:I54)</f>
        <v>2.8169014084507043E-2</v>
      </c>
    </row>
    <row r="55" spans="1:15" x14ac:dyDescent="0.25">
      <c r="A55" s="6" t="s">
        <v>3</v>
      </c>
      <c r="B55" s="2">
        <v>52</v>
      </c>
      <c r="C55" s="2">
        <v>2</v>
      </c>
      <c r="D55" s="2">
        <v>0</v>
      </c>
      <c r="E55" s="2">
        <f t="shared" ref="E55:E56" si="10">SUM(B55:D55)</f>
        <v>54</v>
      </c>
      <c r="F55" s="6" t="s">
        <v>3</v>
      </c>
      <c r="G55" s="5">
        <f t="shared" ref="G55:G56" si="11">B55/$E$57</f>
        <v>0.73239436619718312</v>
      </c>
      <c r="H55" s="5">
        <f t="shared" ref="H55:H56" si="12">C55/$E$57</f>
        <v>2.8169014084507043E-2</v>
      </c>
      <c r="I55" s="5">
        <f t="shared" ref="I55:I56" si="13">D55/$E$57</f>
        <v>0</v>
      </c>
      <c r="J55" s="10">
        <f t="shared" ref="J55:J56" si="14">SUM(G55:I55)</f>
        <v>0.76056338028169013</v>
      </c>
    </row>
    <row r="56" spans="1:15" ht="15" customHeight="1" x14ac:dyDescent="0.25">
      <c r="A56" s="6" t="s">
        <v>4</v>
      </c>
      <c r="B56" s="2">
        <v>14</v>
      </c>
      <c r="C56" s="2">
        <v>0</v>
      </c>
      <c r="D56" s="2">
        <v>1</v>
      </c>
      <c r="E56" s="2">
        <f t="shared" si="10"/>
        <v>15</v>
      </c>
      <c r="F56" s="6" t="s">
        <v>4</v>
      </c>
      <c r="G56" s="5">
        <f t="shared" si="11"/>
        <v>0.19718309859154928</v>
      </c>
      <c r="H56" s="5">
        <f t="shared" si="12"/>
        <v>0</v>
      </c>
      <c r="I56" s="5">
        <f t="shared" si="13"/>
        <v>1.4084507042253521E-2</v>
      </c>
      <c r="J56" s="10">
        <f t="shared" si="14"/>
        <v>0.21126760563380281</v>
      </c>
    </row>
    <row r="57" spans="1:15" x14ac:dyDescent="0.25">
      <c r="A57" s="6" t="s">
        <v>69</v>
      </c>
      <c r="B57" s="6">
        <f>SUM(B54:B56)</f>
        <v>68</v>
      </c>
      <c r="C57" s="6">
        <f t="shared" ref="C57:D57" si="15">SUM(C54:C56)</f>
        <v>2</v>
      </c>
      <c r="D57" s="6">
        <f t="shared" si="15"/>
        <v>1</v>
      </c>
      <c r="E57" s="6">
        <f>SUM(E54:E56)</f>
        <v>71</v>
      </c>
      <c r="F57" s="6" t="s">
        <v>69</v>
      </c>
      <c r="G57" s="25">
        <f>SUM(G54:G56)</f>
        <v>0.95774647887323938</v>
      </c>
      <c r="H57" s="25">
        <f t="shared" ref="H57:I57" si="16">SUM(H54:H56)</f>
        <v>2.8169014084507043E-2</v>
      </c>
      <c r="I57" s="25">
        <f t="shared" si="16"/>
        <v>1.4084507042253521E-2</v>
      </c>
      <c r="J57" s="24">
        <f>SUM(J54:J56)</f>
        <v>1</v>
      </c>
    </row>
    <row r="61" spans="1:15" x14ac:dyDescent="0.25">
      <c r="A61" s="101" t="s">
        <v>70</v>
      </c>
      <c r="B61" s="101"/>
      <c r="C61" s="101"/>
      <c r="D61" s="101"/>
      <c r="E61" s="101"/>
      <c r="F61" s="101"/>
      <c r="G61" s="101"/>
      <c r="H61" s="101"/>
      <c r="I61" s="101"/>
      <c r="J61" s="101"/>
      <c r="L61" s="101" t="s">
        <v>75</v>
      </c>
      <c r="M61" s="101"/>
      <c r="N61" s="101"/>
      <c r="O61" s="101"/>
    </row>
    <row r="62" spans="1:15" ht="30.75" customHeight="1" x14ac:dyDescent="0.25">
      <c r="A62" s="110" t="s">
        <v>43</v>
      </c>
      <c r="B62" s="106" t="s">
        <v>68</v>
      </c>
      <c r="C62" s="106"/>
      <c r="D62" s="106"/>
      <c r="E62" s="101" t="s">
        <v>1</v>
      </c>
      <c r="F62" s="110" t="s">
        <v>43</v>
      </c>
      <c r="G62" s="106" t="s">
        <v>74</v>
      </c>
      <c r="H62" s="106"/>
      <c r="I62" s="106"/>
      <c r="J62" s="101" t="s">
        <v>1</v>
      </c>
      <c r="L62" s="7" t="s">
        <v>208</v>
      </c>
      <c r="M62" s="6" t="s">
        <v>20</v>
      </c>
      <c r="N62" s="6" t="s">
        <v>21</v>
      </c>
      <c r="O62" s="7" t="s">
        <v>22</v>
      </c>
    </row>
    <row r="63" spans="1:15" x14ac:dyDescent="0.25">
      <c r="A63" s="110"/>
      <c r="B63" s="6" t="s">
        <v>2</v>
      </c>
      <c r="C63" s="6" t="s">
        <v>3</v>
      </c>
      <c r="D63" s="7" t="s">
        <v>4</v>
      </c>
      <c r="E63" s="101"/>
      <c r="F63" s="110"/>
      <c r="G63" s="6" t="s">
        <v>2</v>
      </c>
      <c r="H63" s="6" t="s">
        <v>3</v>
      </c>
      <c r="I63" s="7" t="s">
        <v>4</v>
      </c>
      <c r="J63" s="101"/>
      <c r="L63" s="6" t="s">
        <v>2</v>
      </c>
      <c r="M63" s="2">
        <v>2</v>
      </c>
      <c r="N63" s="5">
        <f>M63/$M$66</f>
        <v>2.8169014084507043E-2</v>
      </c>
      <c r="O63" s="5">
        <f>N63</f>
        <v>2.8169014084507043E-2</v>
      </c>
    </row>
    <row r="64" spans="1:15" x14ac:dyDescent="0.25">
      <c r="A64" s="6" t="s">
        <v>44</v>
      </c>
      <c r="B64" s="2">
        <v>0</v>
      </c>
      <c r="C64" s="2">
        <v>22</v>
      </c>
      <c r="D64" s="2">
        <v>0</v>
      </c>
      <c r="E64" s="6">
        <f>SUM(B64:D64)</f>
        <v>22</v>
      </c>
      <c r="F64" s="6" t="s">
        <v>44</v>
      </c>
      <c r="G64" s="5">
        <f>B64/$E$82</f>
        <v>0</v>
      </c>
      <c r="H64" s="5">
        <f t="shared" ref="H64:I64" si="17">C64/$E$82</f>
        <v>0.30985915492957744</v>
      </c>
      <c r="I64" s="5">
        <f t="shared" si="17"/>
        <v>0</v>
      </c>
      <c r="J64" s="10">
        <f>SUM(G64:I64)</f>
        <v>0.30985915492957744</v>
      </c>
      <c r="L64" s="6" t="s">
        <v>3</v>
      </c>
      <c r="M64" s="2">
        <v>54</v>
      </c>
      <c r="N64" s="5">
        <f t="shared" ref="N64:N65" si="18">M64/$M$66</f>
        <v>0.76056338028169013</v>
      </c>
      <c r="O64" s="5">
        <f>N64+O63</f>
        <v>0.78873239436619713</v>
      </c>
    </row>
    <row r="65" spans="1:15" x14ac:dyDescent="0.25">
      <c r="A65" s="6" t="s">
        <v>45</v>
      </c>
      <c r="B65" s="2">
        <v>0</v>
      </c>
      <c r="C65" s="2">
        <v>1</v>
      </c>
      <c r="D65" s="2">
        <v>0</v>
      </c>
      <c r="E65" s="6">
        <f t="shared" ref="E65:E81" si="19">SUM(B65:D65)</f>
        <v>1</v>
      </c>
      <c r="F65" s="6" t="s">
        <v>45</v>
      </c>
      <c r="G65" s="5">
        <f t="shared" ref="G65:G81" si="20">B65/$E$82</f>
        <v>0</v>
      </c>
      <c r="H65" s="5">
        <f t="shared" ref="H65:H81" si="21">C65/$E$82</f>
        <v>1.4084507042253521E-2</v>
      </c>
      <c r="I65" s="5">
        <f t="shared" ref="I65:I81" si="22">D65/$E$82</f>
        <v>0</v>
      </c>
      <c r="J65" s="10">
        <f t="shared" ref="J65:J81" si="23">SUM(G65:I65)</f>
        <v>1.4084507042253521E-2</v>
      </c>
      <c r="L65" s="6" t="s">
        <v>4</v>
      </c>
      <c r="M65" s="2">
        <v>15</v>
      </c>
      <c r="N65" s="5">
        <f t="shared" si="18"/>
        <v>0.21126760563380281</v>
      </c>
      <c r="O65" s="4">
        <f>N65+O64</f>
        <v>1</v>
      </c>
    </row>
    <row r="66" spans="1:15" x14ac:dyDescent="0.25">
      <c r="A66" s="6" t="s">
        <v>46</v>
      </c>
      <c r="B66" s="2">
        <v>0</v>
      </c>
      <c r="C66" s="2">
        <v>6</v>
      </c>
      <c r="D66" s="2">
        <v>0</v>
      </c>
      <c r="E66" s="6">
        <f t="shared" si="19"/>
        <v>6</v>
      </c>
      <c r="F66" s="6" t="s">
        <v>46</v>
      </c>
      <c r="G66" s="5">
        <f t="shared" si="20"/>
        <v>0</v>
      </c>
      <c r="H66" s="5">
        <f t="shared" si="21"/>
        <v>8.4507042253521125E-2</v>
      </c>
      <c r="I66" s="5">
        <f t="shared" si="22"/>
        <v>0</v>
      </c>
      <c r="J66" s="10">
        <f t="shared" si="23"/>
        <v>8.4507042253521125E-2</v>
      </c>
      <c r="L66" s="6" t="s">
        <v>1</v>
      </c>
      <c r="M66" s="2">
        <f>SUM(M63:M65)</f>
        <v>71</v>
      </c>
      <c r="N66" s="4">
        <f>SUM(N63:N65)</f>
        <v>1</v>
      </c>
    </row>
    <row r="67" spans="1:15" x14ac:dyDescent="0.25">
      <c r="A67" s="6" t="s">
        <v>47</v>
      </c>
      <c r="B67" s="2">
        <v>0</v>
      </c>
      <c r="C67" s="2">
        <v>2</v>
      </c>
      <c r="D67" s="2">
        <v>1</v>
      </c>
      <c r="E67" s="6">
        <f t="shared" si="19"/>
        <v>3</v>
      </c>
      <c r="F67" s="6" t="s">
        <v>47</v>
      </c>
      <c r="G67" s="5">
        <f t="shared" si="20"/>
        <v>0</v>
      </c>
      <c r="H67" s="5">
        <f t="shared" si="21"/>
        <v>2.8169014084507043E-2</v>
      </c>
      <c r="I67" s="5">
        <f t="shared" si="22"/>
        <v>1.4084507042253521E-2</v>
      </c>
      <c r="J67" s="10">
        <f t="shared" si="23"/>
        <v>4.2253521126760563E-2</v>
      </c>
    </row>
    <row r="68" spans="1:15" x14ac:dyDescent="0.25">
      <c r="A68" s="6" t="s">
        <v>48</v>
      </c>
      <c r="B68" s="2">
        <v>0</v>
      </c>
      <c r="C68" s="2">
        <v>1</v>
      </c>
      <c r="D68" s="2">
        <v>0</v>
      </c>
      <c r="E68" s="6">
        <f t="shared" si="19"/>
        <v>1</v>
      </c>
      <c r="F68" s="6" t="s">
        <v>48</v>
      </c>
      <c r="G68" s="5">
        <f t="shared" si="20"/>
        <v>0</v>
      </c>
      <c r="H68" s="5">
        <f t="shared" si="21"/>
        <v>1.4084507042253521E-2</v>
      </c>
      <c r="I68" s="5">
        <f t="shared" si="22"/>
        <v>0</v>
      </c>
      <c r="J68" s="10">
        <f t="shared" si="23"/>
        <v>1.4084507042253521E-2</v>
      </c>
    </row>
    <row r="69" spans="1:15" x14ac:dyDescent="0.25">
      <c r="A69" s="6" t="s">
        <v>52</v>
      </c>
      <c r="B69" s="2">
        <v>0</v>
      </c>
      <c r="C69" s="2">
        <v>4</v>
      </c>
      <c r="D69" s="2">
        <v>0</v>
      </c>
      <c r="E69" s="6">
        <f t="shared" si="19"/>
        <v>4</v>
      </c>
      <c r="F69" s="6" t="s">
        <v>52</v>
      </c>
      <c r="G69" s="5">
        <f t="shared" si="20"/>
        <v>0</v>
      </c>
      <c r="H69" s="5">
        <f t="shared" si="21"/>
        <v>5.6338028169014086E-2</v>
      </c>
      <c r="I69" s="5">
        <f t="shared" si="22"/>
        <v>0</v>
      </c>
      <c r="J69" s="10">
        <f t="shared" si="23"/>
        <v>5.6338028169014086E-2</v>
      </c>
    </row>
    <row r="70" spans="1:15" x14ac:dyDescent="0.25">
      <c r="A70" s="6" t="s">
        <v>53</v>
      </c>
      <c r="B70" s="2">
        <v>0</v>
      </c>
      <c r="C70" s="2">
        <v>1</v>
      </c>
      <c r="D70" s="2">
        <v>1</v>
      </c>
      <c r="E70" s="6">
        <f t="shared" si="19"/>
        <v>2</v>
      </c>
      <c r="F70" s="6" t="s">
        <v>53</v>
      </c>
      <c r="G70" s="5">
        <f t="shared" si="20"/>
        <v>0</v>
      </c>
      <c r="H70" s="5">
        <f t="shared" si="21"/>
        <v>1.4084507042253521E-2</v>
      </c>
      <c r="I70" s="5">
        <f t="shared" si="22"/>
        <v>1.4084507042253521E-2</v>
      </c>
      <c r="J70" s="10">
        <f t="shared" si="23"/>
        <v>2.8169014084507043E-2</v>
      </c>
    </row>
    <row r="71" spans="1:15" x14ac:dyDescent="0.25">
      <c r="A71" s="6" t="s">
        <v>54</v>
      </c>
      <c r="B71" s="2">
        <v>0</v>
      </c>
      <c r="C71" s="2">
        <v>4</v>
      </c>
      <c r="D71" s="2">
        <v>1</v>
      </c>
      <c r="E71" s="6">
        <f t="shared" si="19"/>
        <v>5</v>
      </c>
      <c r="F71" s="6" t="s">
        <v>54</v>
      </c>
      <c r="G71" s="5">
        <f t="shared" si="20"/>
        <v>0</v>
      </c>
      <c r="H71" s="5">
        <f t="shared" si="21"/>
        <v>5.6338028169014086E-2</v>
      </c>
      <c r="I71" s="5">
        <f t="shared" si="22"/>
        <v>1.4084507042253521E-2</v>
      </c>
      <c r="J71" s="10">
        <f t="shared" si="23"/>
        <v>7.0422535211267609E-2</v>
      </c>
    </row>
    <row r="72" spans="1:15" x14ac:dyDescent="0.25">
      <c r="A72" s="6" t="s">
        <v>55</v>
      </c>
      <c r="B72" s="2">
        <v>0</v>
      </c>
      <c r="C72" s="2">
        <v>2</v>
      </c>
      <c r="D72" s="2">
        <v>0</v>
      </c>
      <c r="E72" s="6">
        <f t="shared" si="19"/>
        <v>2</v>
      </c>
      <c r="F72" s="6" t="s">
        <v>55</v>
      </c>
      <c r="G72" s="5">
        <f t="shared" si="20"/>
        <v>0</v>
      </c>
      <c r="H72" s="5">
        <f t="shared" si="21"/>
        <v>2.8169014084507043E-2</v>
      </c>
      <c r="I72" s="5">
        <f t="shared" si="22"/>
        <v>0</v>
      </c>
      <c r="J72" s="10">
        <f t="shared" si="23"/>
        <v>2.8169014084507043E-2</v>
      </c>
    </row>
    <row r="73" spans="1:15" x14ac:dyDescent="0.25">
      <c r="A73" s="6" t="s">
        <v>56</v>
      </c>
      <c r="B73" s="2">
        <v>0</v>
      </c>
      <c r="C73" s="2">
        <v>0</v>
      </c>
      <c r="D73" s="2">
        <v>1</v>
      </c>
      <c r="E73" s="6">
        <f t="shared" si="19"/>
        <v>1</v>
      </c>
      <c r="F73" s="6" t="s">
        <v>56</v>
      </c>
      <c r="G73" s="5">
        <f t="shared" si="20"/>
        <v>0</v>
      </c>
      <c r="H73" s="5">
        <f t="shared" si="21"/>
        <v>0</v>
      </c>
      <c r="I73" s="5">
        <f t="shared" si="22"/>
        <v>1.4084507042253521E-2</v>
      </c>
      <c r="J73" s="10">
        <f t="shared" si="23"/>
        <v>1.4084507042253521E-2</v>
      </c>
    </row>
    <row r="74" spans="1:15" x14ac:dyDescent="0.25">
      <c r="A74" s="6" t="s">
        <v>57</v>
      </c>
      <c r="B74" s="2">
        <v>0</v>
      </c>
      <c r="C74" s="2">
        <v>1</v>
      </c>
      <c r="D74" s="2">
        <v>0</v>
      </c>
      <c r="E74" s="6">
        <f t="shared" si="19"/>
        <v>1</v>
      </c>
      <c r="F74" s="6" t="s">
        <v>57</v>
      </c>
      <c r="G74" s="5">
        <f t="shared" si="20"/>
        <v>0</v>
      </c>
      <c r="H74" s="5">
        <f t="shared" si="21"/>
        <v>1.4084507042253521E-2</v>
      </c>
      <c r="I74" s="5">
        <f t="shared" si="22"/>
        <v>0</v>
      </c>
      <c r="J74" s="10">
        <f t="shared" si="23"/>
        <v>1.4084507042253521E-2</v>
      </c>
    </row>
    <row r="75" spans="1:15" x14ac:dyDescent="0.25">
      <c r="A75" s="6" t="s">
        <v>58</v>
      </c>
      <c r="B75" s="2">
        <v>0</v>
      </c>
      <c r="C75" s="2">
        <v>1</v>
      </c>
      <c r="D75" s="2">
        <v>0</v>
      </c>
      <c r="E75" s="6">
        <f t="shared" si="19"/>
        <v>1</v>
      </c>
      <c r="F75" s="6" t="s">
        <v>58</v>
      </c>
      <c r="G75" s="5">
        <f t="shared" si="20"/>
        <v>0</v>
      </c>
      <c r="H75" s="5">
        <f t="shared" si="21"/>
        <v>1.4084507042253521E-2</v>
      </c>
      <c r="I75" s="5">
        <f t="shared" si="22"/>
        <v>0</v>
      </c>
      <c r="J75" s="10">
        <f t="shared" si="23"/>
        <v>1.4084507042253521E-2</v>
      </c>
    </row>
    <row r="76" spans="1:15" x14ac:dyDescent="0.25">
      <c r="A76" s="6" t="s">
        <v>59</v>
      </c>
      <c r="B76" s="2">
        <v>0</v>
      </c>
      <c r="C76" s="2">
        <v>6</v>
      </c>
      <c r="D76" s="2">
        <v>0</v>
      </c>
      <c r="E76" s="6">
        <f t="shared" si="19"/>
        <v>6</v>
      </c>
      <c r="F76" s="6" t="s">
        <v>59</v>
      </c>
      <c r="G76" s="5">
        <f t="shared" si="20"/>
        <v>0</v>
      </c>
      <c r="H76" s="5">
        <f t="shared" si="21"/>
        <v>8.4507042253521125E-2</v>
      </c>
      <c r="I76" s="5">
        <f t="shared" si="22"/>
        <v>0</v>
      </c>
      <c r="J76" s="10">
        <f t="shared" si="23"/>
        <v>8.4507042253521125E-2</v>
      </c>
    </row>
    <row r="77" spans="1:15" x14ac:dyDescent="0.25">
      <c r="A77" s="6" t="s">
        <v>60</v>
      </c>
      <c r="B77" s="2">
        <v>0</v>
      </c>
      <c r="C77" s="2">
        <v>1</v>
      </c>
      <c r="D77" s="2">
        <v>0</v>
      </c>
      <c r="E77" s="6">
        <f t="shared" si="19"/>
        <v>1</v>
      </c>
      <c r="F77" s="6" t="s">
        <v>60</v>
      </c>
      <c r="G77" s="5">
        <f t="shared" si="20"/>
        <v>0</v>
      </c>
      <c r="H77" s="5">
        <f t="shared" si="21"/>
        <v>1.4084507042253521E-2</v>
      </c>
      <c r="I77" s="5">
        <f t="shared" si="22"/>
        <v>0</v>
      </c>
      <c r="J77" s="10">
        <f t="shared" si="23"/>
        <v>1.4084507042253521E-2</v>
      </c>
    </row>
    <row r="78" spans="1:15" x14ac:dyDescent="0.25">
      <c r="A78" s="6" t="s">
        <v>49</v>
      </c>
      <c r="B78" s="2">
        <v>0</v>
      </c>
      <c r="C78" s="2">
        <v>1</v>
      </c>
      <c r="D78" s="2">
        <v>0</v>
      </c>
      <c r="E78" s="6">
        <f t="shared" si="19"/>
        <v>1</v>
      </c>
      <c r="F78" s="6" t="s">
        <v>49</v>
      </c>
      <c r="G78" s="5">
        <f t="shared" si="20"/>
        <v>0</v>
      </c>
      <c r="H78" s="5">
        <f t="shared" si="21"/>
        <v>1.4084507042253521E-2</v>
      </c>
      <c r="I78" s="5">
        <f t="shared" si="22"/>
        <v>0</v>
      </c>
      <c r="J78" s="10">
        <f t="shared" si="23"/>
        <v>1.4084507042253521E-2</v>
      </c>
    </row>
    <row r="79" spans="1:15" x14ac:dyDescent="0.25">
      <c r="A79" s="6" t="s">
        <v>50</v>
      </c>
      <c r="B79" s="2">
        <v>1</v>
      </c>
      <c r="C79" s="2">
        <v>0</v>
      </c>
      <c r="D79" s="2">
        <v>0</v>
      </c>
      <c r="E79" s="6">
        <f t="shared" si="19"/>
        <v>1</v>
      </c>
      <c r="F79" s="6" t="s">
        <v>50</v>
      </c>
      <c r="G79" s="5">
        <f t="shared" si="20"/>
        <v>1.4084507042253521E-2</v>
      </c>
      <c r="H79" s="5">
        <f t="shared" si="21"/>
        <v>0</v>
      </c>
      <c r="I79" s="5">
        <f t="shared" si="22"/>
        <v>0</v>
      </c>
      <c r="J79" s="10">
        <f t="shared" si="23"/>
        <v>1.4084507042253521E-2</v>
      </c>
    </row>
    <row r="80" spans="1:15" x14ac:dyDescent="0.25">
      <c r="A80" s="6" t="s">
        <v>51</v>
      </c>
      <c r="B80" s="2">
        <v>1</v>
      </c>
      <c r="C80" s="2">
        <v>0</v>
      </c>
      <c r="D80" s="2">
        <v>0</v>
      </c>
      <c r="E80" s="6">
        <f t="shared" si="19"/>
        <v>1</v>
      </c>
      <c r="F80" s="6" t="s">
        <v>51</v>
      </c>
      <c r="G80" s="5">
        <f t="shared" si="20"/>
        <v>1.4084507042253521E-2</v>
      </c>
      <c r="H80" s="5">
        <f t="shared" si="21"/>
        <v>0</v>
      </c>
      <c r="I80" s="5">
        <f t="shared" si="22"/>
        <v>0</v>
      </c>
      <c r="J80" s="10">
        <f t="shared" si="23"/>
        <v>1.4084507042253521E-2</v>
      </c>
    </row>
    <row r="81" spans="1:10" x14ac:dyDescent="0.25">
      <c r="A81" s="6" t="s">
        <v>4</v>
      </c>
      <c r="B81" s="2">
        <v>0</v>
      </c>
      <c r="C81" s="2">
        <v>1</v>
      </c>
      <c r="D81" s="2">
        <v>11</v>
      </c>
      <c r="E81" s="6">
        <f t="shared" si="19"/>
        <v>12</v>
      </c>
      <c r="F81" s="6" t="s">
        <v>4</v>
      </c>
      <c r="G81" s="5">
        <f t="shared" si="20"/>
        <v>0</v>
      </c>
      <c r="H81" s="5">
        <f t="shared" si="21"/>
        <v>1.4084507042253521E-2</v>
      </c>
      <c r="I81" s="5">
        <f t="shared" si="22"/>
        <v>0.15492957746478872</v>
      </c>
      <c r="J81" s="10">
        <f t="shared" si="23"/>
        <v>0.16901408450704225</v>
      </c>
    </row>
    <row r="82" spans="1:10" x14ac:dyDescent="0.25">
      <c r="A82" s="6" t="s">
        <v>69</v>
      </c>
      <c r="B82" s="6">
        <f>SUM(B64:B81)</f>
        <v>2</v>
      </c>
      <c r="C82" s="6">
        <f t="shared" ref="C82:D82" si="24">SUM(C64:C81)</f>
        <v>54</v>
      </c>
      <c r="D82" s="6">
        <f t="shared" si="24"/>
        <v>15</v>
      </c>
      <c r="E82" s="6">
        <v>71</v>
      </c>
      <c r="F82" s="6" t="s">
        <v>69</v>
      </c>
      <c r="G82" s="10">
        <f>SUM(G64:G81)</f>
        <v>2.8169014084507043E-2</v>
      </c>
      <c r="H82" s="10">
        <f>SUM(H64:H81)</f>
        <v>0.76056338028169002</v>
      </c>
      <c r="I82" s="10">
        <f>SUM(I64:I81)</f>
        <v>0.21126760563380281</v>
      </c>
      <c r="J82" s="26">
        <f>SUM(J64:J81)</f>
        <v>0.99999999999999978</v>
      </c>
    </row>
  </sheetData>
  <mergeCells count="22">
    <mergeCell ref="F62:F63"/>
    <mergeCell ref="G62:I62"/>
    <mergeCell ref="J62:J63"/>
    <mergeCell ref="A61:J61"/>
    <mergeCell ref="B52:D52"/>
    <mergeCell ref="A52:A53"/>
    <mergeCell ref="E52:E53"/>
    <mergeCell ref="E62:E63"/>
    <mergeCell ref="B62:D62"/>
    <mergeCell ref="A62:A63"/>
    <mergeCell ref="F52:F53"/>
    <mergeCell ref="J52:J53"/>
    <mergeCell ref="L61:O61"/>
    <mergeCell ref="G52:I52"/>
    <mergeCell ref="A2:D2"/>
    <mergeCell ref="B27:D27"/>
    <mergeCell ref="E27:E28"/>
    <mergeCell ref="A27:A28"/>
    <mergeCell ref="A26:I26"/>
    <mergeCell ref="I27:I28"/>
    <mergeCell ref="F27:H27"/>
    <mergeCell ref="A51:J5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opLeftCell="A2" workbookViewId="0">
      <selection activeCell="L12" sqref="L12"/>
    </sheetView>
  </sheetViews>
  <sheetFormatPr baseColWidth="10" defaultRowHeight="15" x14ac:dyDescent="0.25"/>
  <cols>
    <col min="1" max="1" width="20" customWidth="1"/>
    <col min="2" max="2" width="18.5703125" customWidth="1"/>
  </cols>
  <sheetData>
    <row r="2" spans="1:4" x14ac:dyDescent="0.25">
      <c r="A2" s="102" t="s">
        <v>77</v>
      </c>
      <c r="B2" s="102"/>
      <c r="C2" s="102"/>
      <c r="D2" s="102"/>
    </row>
    <row r="3" spans="1:4" ht="45.75" customHeight="1" x14ac:dyDescent="0.25">
      <c r="A3" s="3" t="s">
        <v>76</v>
      </c>
      <c r="B3" s="27" t="s">
        <v>20</v>
      </c>
      <c r="C3" s="27" t="s">
        <v>21</v>
      </c>
      <c r="D3" s="28" t="s">
        <v>22</v>
      </c>
    </row>
    <row r="4" spans="1:4" x14ac:dyDescent="0.25">
      <c r="A4" s="2" t="s">
        <v>3</v>
      </c>
      <c r="B4" s="2">
        <v>45</v>
      </c>
      <c r="C4" s="4">
        <f>B4/$B$6</f>
        <v>0.63380281690140849</v>
      </c>
      <c r="D4" s="4">
        <f>C4</f>
        <v>0.63380281690140849</v>
      </c>
    </row>
    <row r="5" spans="1:4" x14ac:dyDescent="0.25">
      <c r="A5" s="2" t="s">
        <v>4</v>
      </c>
      <c r="B5" s="2">
        <v>26</v>
      </c>
      <c r="C5" s="4">
        <f>B5/$B$6</f>
        <v>0.36619718309859156</v>
      </c>
      <c r="D5" s="4">
        <f>C5+D4</f>
        <v>1</v>
      </c>
    </row>
    <row r="6" spans="1:4" x14ac:dyDescent="0.25">
      <c r="A6" s="2" t="s">
        <v>1</v>
      </c>
      <c r="B6" s="2">
        <f>SUM(B4:B5)</f>
        <v>71</v>
      </c>
      <c r="C6" s="4">
        <f>SUM(C4:C5)</f>
        <v>1</v>
      </c>
    </row>
    <row r="8" spans="1:4" x14ac:dyDescent="0.25">
      <c r="A8" s="102" t="s">
        <v>81</v>
      </c>
      <c r="B8" s="102"/>
      <c r="C8" s="102"/>
      <c r="D8" s="102"/>
    </row>
    <row r="9" spans="1:4" ht="62.25" customHeight="1" x14ac:dyDescent="0.25">
      <c r="A9" s="3" t="s">
        <v>80</v>
      </c>
      <c r="B9" s="27" t="s">
        <v>20</v>
      </c>
      <c r="C9" s="27" t="s">
        <v>21</v>
      </c>
      <c r="D9" s="28" t="s">
        <v>22</v>
      </c>
    </row>
    <row r="10" spans="1:4" x14ac:dyDescent="0.25">
      <c r="A10" s="2" t="s">
        <v>78</v>
      </c>
      <c r="B10" s="2">
        <v>1</v>
      </c>
      <c r="C10" s="5">
        <f>B10/$B$14</f>
        <v>1.4084507042253521E-2</v>
      </c>
      <c r="D10" s="5">
        <f>C10</f>
        <v>1.4084507042253521E-2</v>
      </c>
    </row>
    <row r="11" spans="1:4" x14ac:dyDescent="0.25">
      <c r="A11" s="2" t="s">
        <v>3</v>
      </c>
      <c r="B11" s="2">
        <v>46</v>
      </c>
      <c r="C11" s="5">
        <f t="shared" ref="C11:C13" si="0">B11/$B$14</f>
        <v>0.647887323943662</v>
      </c>
      <c r="D11" s="5">
        <f>C11+D10</f>
        <v>0.6619718309859155</v>
      </c>
    </row>
    <row r="12" spans="1:4" x14ac:dyDescent="0.25">
      <c r="A12" s="2" t="s">
        <v>4</v>
      </c>
      <c r="B12" s="2">
        <v>23</v>
      </c>
      <c r="C12" s="5">
        <f t="shared" si="0"/>
        <v>0.323943661971831</v>
      </c>
      <c r="D12" s="5">
        <f t="shared" ref="D12:D13" si="1">C12+D11</f>
        <v>0.9859154929577465</v>
      </c>
    </row>
    <row r="13" spans="1:4" x14ac:dyDescent="0.25">
      <c r="A13" s="2" t="s">
        <v>79</v>
      </c>
      <c r="B13" s="2">
        <v>1</v>
      </c>
      <c r="C13" s="5">
        <f t="shared" si="0"/>
        <v>1.4084507042253521E-2</v>
      </c>
      <c r="D13" s="4">
        <f t="shared" si="1"/>
        <v>1</v>
      </c>
    </row>
    <row r="14" spans="1:4" x14ac:dyDescent="0.25">
      <c r="A14" s="2" t="s">
        <v>1</v>
      </c>
      <c r="B14" s="2">
        <f>SUM(B10:B13)</f>
        <v>71</v>
      </c>
      <c r="C14" s="4">
        <f>SUM(C10:C13)</f>
        <v>1</v>
      </c>
    </row>
  </sheetData>
  <mergeCells count="2">
    <mergeCell ref="A2:D2"/>
    <mergeCell ref="A8:D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L24" sqref="L24"/>
    </sheetView>
  </sheetViews>
  <sheetFormatPr baseColWidth="10" defaultRowHeight="15" x14ac:dyDescent="0.25"/>
  <cols>
    <col min="1" max="1" width="24.85546875" bestFit="1" customWidth="1"/>
  </cols>
  <sheetData>
    <row r="2" spans="1:6" x14ac:dyDescent="0.25">
      <c r="A2" s="101" t="s">
        <v>91</v>
      </c>
      <c r="B2" s="101"/>
      <c r="C2" s="101"/>
      <c r="D2" s="101"/>
      <c r="E2" s="15"/>
      <c r="F2" s="15"/>
    </row>
    <row r="3" spans="1:6" ht="30" x14ac:dyDescent="0.25">
      <c r="A3" s="23" t="s">
        <v>82</v>
      </c>
      <c r="B3" s="23" t="s">
        <v>20</v>
      </c>
      <c r="C3" s="23" t="s">
        <v>21</v>
      </c>
      <c r="D3" s="20" t="s">
        <v>22</v>
      </c>
    </row>
    <row r="4" spans="1:6" x14ac:dyDescent="0.25">
      <c r="A4" s="6" t="s">
        <v>92</v>
      </c>
      <c r="B4" s="2">
        <v>2</v>
      </c>
      <c r="C4" s="5">
        <f>B4/$B$15</f>
        <v>2.8169014084507043E-2</v>
      </c>
      <c r="D4" s="5">
        <f>C4</f>
        <v>2.8169014084507043E-2</v>
      </c>
    </row>
    <row r="5" spans="1:6" x14ac:dyDescent="0.25">
      <c r="A5" s="6" t="s">
        <v>86</v>
      </c>
      <c r="B5" s="2">
        <v>2</v>
      </c>
      <c r="C5" s="5">
        <f t="shared" ref="C5:C14" si="0">B5/$B$15</f>
        <v>2.8169014084507043E-2</v>
      </c>
      <c r="D5" s="5">
        <f>C5+D4</f>
        <v>5.6338028169014086E-2</v>
      </c>
    </row>
    <row r="6" spans="1:6" x14ac:dyDescent="0.25">
      <c r="A6" s="6" t="s">
        <v>90</v>
      </c>
      <c r="B6" s="2">
        <v>2</v>
      </c>
      <c r="C6" s="5">
        <f t="shared" si="0"/>
        <v>2.8169014084507043E-2</v>
      </c>
      <c r="D6" s="5">
        <f t="shared" ref="D6:D14" si="1">C6+D5</f>
        <v>8.4507042253521125E-2</v>
      </c>
    </row>
    <row r="7" spans="1:6" x14ac:dyDescent="0.25">
      <c r="A7" s="6" t="s">
        <v>85</v>
      </c>
      <c r="B7" s="2">
        <v>4</v>
      </c>
      <c r="C7" s="5">
        <f t="shared" si="0"/>
        <v>5.6338028169014086E-2</v>
      </c>
      <c r="D7" s="5">
        <f t="shared" si="1"/>
        <v>0.14084507042253522</v>
      </c>
    </row>
    <row r="8" spans="1:6" x14ac:dyDescent="0.25">
      <c r="A8" s="6" t="s">
        <v>87</v>
      </c>
      <c r="B8" s="2">
        <v>6</v>
      </c>
      <c r="C8" s="5">
        <f t="shared" si="0"/>
        <v>8.4507042253521125E-2</v>
      </c>
      <c r="D8" s="5">
        <f t="shared" si="1"/>
        <v>0.22535211267605634</v>
      </c>
    </row>
    <row r="9" spans="1:6" x14ac:dyDescent="0.25">
      <c r="A9" s="6" t="s">
        <v>88</v>
      </c>
      <c r="B9" s="2">
        <v>6</v>
      </c>
      <c r="C9" s="5">
        <f t="shared" si="0"/>
        <v>8.4507042253521125E-2</v>
      </c>
      <c r="D9" s="5">
        <f t="shared" si="1"/>
        <v>0.3098591549295775</v>
      </c>
    </row>
    <row r="10" spans="1:6" x14ac:dyDescent="0.25">
      <c r="A10" s="6" t="s">
        <v>84</v>
      </c>
      <c r="B10" s="2">
        <v>7</v>
      </c>
      <c r="C10" s="5">
        <f t="shared" si="0"/>
        <v>9.8591549295774641E-2</v>
      </c>
      <c r="D10" s="5">
        <f t="shared" si="1"/>
        <v>0.40845070422535212</v>
      </c>
    </row>
    <row r="11" spans="1:6" x14ac:dyDescent="0.25">
      <c r="A11" s="6" t="s">
        <v>89</v>
      </c>
      <c r="B11" s="2">
        <v>11</v>
      </c>
      <c r="C11" s="5">
        <f t="shared" si="0"/>
        <v>0.15492957746478872</v>
      </c>
      <c r="D11" s="5">
        <f t="shared" si="1"/>
        <v>0.56338028169014087</v>
      </c>
    </row>
    <row r="12" spans="1:6" x14ac:dyDescent="0.25">
      <c r="A12" s="6" t="s">
        <v>83</v>
      </c>
      <c r="B12" s="2">
        <v>12</v>
      </c>
      <c r="C12" s="5">
        <f t="shared" si="0"/>
        <v>0.16901408450704225</v>
      </c>
      <c r="D12" s="5">
        <f t="shared" si="1"/>
        <v>0.73239436619718312</v>
      </c>
    </row>
    <row r="13" spans="1:6" x14ac:dyDescent="0.25">
      <c r="A13" s="6" t="s">
        <v>13</v>
      </c>
      <c r="B13" s="2">
        <v>9</v>
      </c>
      <c r="C13" s="5">
        <f t="shared" si="0"/>
        <v>0.12676056338028169</v>
      </c>
      <c r="D13" s="5">
        <f t="shared" si="1"/>
        <v>0.85915492957746475</v>
      </c>
    </row>
    <row r="14" spans="1:6" x14ac:dyDescent="0.25">
      <c r="A14" s="6" t="s">
        <v>4</v>
      </c>
      <c r="B14" s="2">
        <v>10</v>
      </c>
      <c r="C14" s="5">
        <f t="shared" si="0"/>
        <v>0.14084507042253522</v>
      </c>
      <c r="D14" s="5">
        <f t="shared" si="1"/>
        <v>1</v>
      </c>
    </row>
    <row r="15" spans="1:6" x14ac:dyDescent="0.25">
      <c r="A15" s="6" t="s">
        <v>1</v>
      </c>
      <c r="B15" s="6">
        <f>SUM(B4:B14)</f>
        <v>71</v>
      </c>
      <c r="C15" s="9">
        <f>SUM(C4:C14)</f>
        <v>1</v>
      </c>
      <c r="D15" s="13"/>
    </row>
  </sheetData>
  <mergeCells count="1">
    <mergeCell ref="A2:D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9"/>
  <sheetViews>
    <sheetView topLeftCell="A9" workbookViewId="0">
      <selection activeCell="B28" sqref="B28"/>
    </sheetView>
  </sheetViews>
  <sheetFormatPr baseColWidth="10" defaultRowHeight="15" x14ac:dyDescent="0.25"/>
  <cols>
    <col min="1" max="1" width="14.140625" bestFit="1" customWidth="1"/>
    <col min="6" max="6" width="14.140625" bestFit="1" customWidth="1"/>
  </cols>
  <sheetData>
    <row r="3" spans="1:4" x14ac:dyDescent="0.25">
      <c r="A3" s="101" t="s">
        <v>93</v>
      </c>
      <c r="B3" s="101"/>
      <c r="C3" s="101"/>
      <c r="D3" s="101"/>
    </row>
    <row r="4" spans="1:4" ht="30" x14ac:dyDescent="0.25">
      <c r="A4" s="20" t="s">
        <v>0</v>
      </c>
      <c r="B4" s="20" t="s">
        <v>20</v>
      </c>
      <c r="C4" s="20" t="s">
        <v>21</v>
      </c>
      <c r="D4" s="20" t="s">
        <v>22</v>
      </c>
    </row>
    <row r="5" spans="1:4" x14ac:dyDescent="0.25">
      <c r="A5" s="6" t="s">
        <v>5</v>
      </c>
      <c r="B5" s="2">
        <v>6</v>
      </c>
      <c r="C5" s="5">
        <f>B5/$B$13</f>
        <v>8.4507042253521125E-2</v>
      </c>
      <c r="D5" s="5">
        <f>C5</f>
        <v>8.4507042253521125E-2</v>
      </c>
    </row>
    <row r="6" spans="1:4" x14ac:dyDescent="0.25">
      <c r="A6" s="6" t="s">
        <v>8</v>
      </c>
      <c r="B6" s="2">
        <v>1</v>
      </c>
      <c r="C6" s="5">
        <f t="shared" ref="C6:C12" si="0">B6/$B$13</f>
        <v>1.4084507042253521E-2</v>
      </c>
      <c r="D6" s="5">
        <f>C6+D5</f>
        <v>9.8591549295774641E-2</v>
      </c>
    </row>
    <row r="7" spans="1:4" x14ac:dyDescent="0.25">
      <c r="A7" s="6" t="s">
        <v>9</v>
      </c>
      <c r="B7" s="2">
        <v>5</v>
      </c>
      <c r="C7" s="5">
        <f t="shared" si="0"/>
        <v>7.0422535211267609E-2</v>
      </c>
      <c r="D7" s="5">
        <f t="shared" ref="D7:D12" si="1">C7+D6</f>
        <v>0.16901408450704225</v>
      </c>
    </row>
    <row r="8" spans="1:4" x14ac:dyDescent="0.25">
      <c r="A8" s="6" t="s">
        <v>10</v>
      </c>
      <c r="B8" s="2">
        <v>2</v>
      </c>
      <c r="C8" s="5">
        <f t="shared" si="0"/>
        <v>2.8169014084507043E-2</v>
      </c>
      <c r="D8" s="5">
        <f t="shared" si="1"/>
        <v>0.19718309859154928</v>
      </c>
    </row>
    <row r="9" spans="1:4" x14ac:dyDescent="0.25">
      <c r="A9" s="6" t="s">
        <v>11</v>
      </c>
      <c r="B9" s="2">
        <v>1</v>
      </c>
      <c r="C9" s="5">
        <f t="shared" si="0"/>
        <v>1.4084507042253521E-2</v>
      </c>
      <c r="D9" s="5">
        <f t="shared" si="1"/>
        <v>0.21126760563380281</v>
      </c>
    </row>
    <row r="10" spans="1:4" x14ac:dyDescent="0.25">
      <c r="A10" s="6" t="s">
        <v>12</v>
      </c>
      <c r="B10" s="2">
        <v>5</v>
      </c>
      <c r="C10" s="5">
        <f t="shared" si="0"/>
        <v>7.0422535211267609E-2</v>
      </c>
      <c r="D10" s="5">
        <f t="shared" si="1"/>
        <v>0.28169014084507044</v>
      </c>
    </row>
    <row r="11" spans="1:4" x14ac:dyDescent="0.25">
      <c r="A11" s="6" t="s">
        <v>13</v>
      </c>
      <c r="B11" s="2">
        <v>12</v>
      </c>
      <c r="C11" s="5">
        <f t="shared" si="0"/>
        <v>0.16901408450704225</v>
      </c>
      <c r="D11" s="5">
        <f t="shared" si="1"/>
        <v>0.45070422535211269</v>
      </c>
    </row>
    <row r="12" spans="1:4" x14ac:dyDescent="0.25">
      <c r="A12" s="6" t="s">
        <v>14</v>
      </c>
      <c r="B12" s="2">
        <v>39</v>
      </c>
      <c r="C12" s="5">
        <f t="shared" si="0"/>
        <v>0.54929577464788737</v>
      </c>
      <c r="D12" s="9">
        <f t="shared" si="1"/>
        <v>1</v>
      </c>
    </row>
    <row r="13" spans="1:4" x14ac:dyDescent="0.25">
      <c r="A13" s="6" t="s">
        <v>1</v>
      </c>
      <c r="B13" s="6">
        <f>SUM(B5:B12)</f>
        <v>71</v>
      </c>
      <c r="C13" s="9">
        <f>SUM(C5:C12)</f>
        <v>1</v>
      </c>
    </row>
    <row r="18" spans="1:10" x14ac:dyDescent="0.25">
      <c r="A18" t="s">
        <v>94</v>
      </c>
    </row>
    <row r="19" spans="1:10" ht="30" customHeight="1" x14ac:dyDescent="0.25">
      <c r="A19" s="106" t="s">
        <v>0</v>
      </c>
      <c r="B19" s="101" t="s">
        <v>6</v>
      </c>
      <c r="C19" s="101"/>
      <c r="D19" s="101"/>
      <c r="E19" s="101" t="s">
        <v>1</v>
      </c>
      <c r="F19" s="106" t="s">
        <v>0</v>
      </c>
      <c r="G19" s="101" t="s">
        <v>6</v>
      </c>
      <c r="H19" s="101"/>
      <c r="I19" s="101"/>
      <c r="J19" s="101" t="s">
        <v>1</v>
      </c>
    </row>
    <row r="20" spans="1:10" ht="30" x14ac:dyDescent="0.25">
      <c r="A20" s="106"/>
      <c r="B20" s="6" t="s">
        <v>16</v>
      </c>
      <c r="C20" s="6" t="s">
        <v>17</v>
      </c>
      <c r="D20" s="7" t="s">
        <v>4</v>
      </c>
      <c r="E20" s="101"/>
      <c r="F20" s="106"/>
      <c r="G20" s="6" t="s">
        <v>16</v>
      </c>
      <c r="H20" s="6" t="s">
        <v>17</v>
      </c>
      <c r="I20" s="7" t="s">
        <v>4</v>
      </c>
      <c r="J20" s="101"/>
    </row>
    <row r="21" spans="1:10" x14ac:dyDescent="0.25">
      <c r="A21" s="6" t="s">
        <v>5</v>
      </c>
      <c r="B21" s="2">
        <v>6</v>
      </c>
      <c r="C21" s="2">
        <v>0</v>
      </c>
      <c r="D21" s="2">
        <v>0</v>
      </c>
      <c r="E21" s="6">
        <f>SUM(B21:D21)</f>
        <v>6</v>
      </c>
      <c r="F21" s="6" t="s">
        <v>5</v>
      </c>
      <c r="G21" s="5">
        <f>B21/$E$29</f>
        <v>8.4507042253521125E-2</v>
      </c>
      <c r="H21" s="5">
        <f t="shared" ref="H21:I28" si="2">C21/$E$29</f>
        <v>0</v>
      </c>
      <c r="I21" s="5">
        <f t="shared" si="2"/>
        <v>0</v>
      </c>
      <c r="J21" s="5">
        <f>SUM(G21:I21)</f>
        <v>8.4507042253521125E-2</v>
      </c>
    </row>
    <row r="22" spans="1:10" x14ac:dyDescent="0.25">
      <c r="A22" s="6" t="s">
        <v>8</v>
      </c>
      <c r="B22" s="2">
        <v>1</v>
      </c>
      <c r="C22" s="2">
        <v>0</v>
      </c>
      <c r="D22" s="2">
        <v>0</v>
      </c>
      <c r="E22" s="6">
        <f t="shared" ref="E22:E28" si="3">SUM(B22:D22)</f>
        <v>1</v>
      </c>
      <c r="F22" s="6" t="s">
        <v>8</v>
      </c>
      <c r="G22" s="5">
        <f t="shared" ref="G22:G28" si="4">B22/$E$29</f>
        <v>1.4084507042253521E-2</v>
      </c>
      <c r="H22" s="5">
        <f t="shared" si="2"/>
        <v>0</v>
      </c>
      <c r="I22" s="5">
        <f t="shared" si="2"/>
        <v>0</v>
      </c>
      <c r="J22" s="5">
        <f t="shared" ref="J22:J27" si="5">SUM(G22:I22)</f>
        <v>1.4084507042253521E-2</v>
      </c>
    </row>
    <row r="23" spans="1:10" x14ac:dyDescent="0.25">
      <c r="A23" s="6" t="s">
        <v>9</v>
      </c>
      <c r="B23" s="2">
        <v>5</v>
      </c>
      <c r="C23" s="2">
        <v>0</v>
      </c>
      <c r="D23" s="2">
        <v>0</v>
      </c>
      <c r="E23" s="6">
        <f t="shared" si="3"/>
        <v>5</v>
      </c>
      <c r="F23" s="6" t="s">
        <v>9</v>
      </c>
      <c r="G23" s="5">
        <f t="shared" si="4"/>
        <v>7.0422535211267609E-2</v>
      </c>
      <c r="H23" s="5">
        <f t="shared" si="2"/>
        <v>0</v>
      </c>
      <c r="I23" s="5">
        <f t="shared" si="2"/>
        <v>0</v>
      </c>
      <c r="J23" s="5">
        <f t="shared" si="5"/>
        <v>7.0422535211267609E-2</v>
      </c>
    </row>
    <row r="24" spans="1:10" x14ac:dyDescent="0.25">
      <c r="A24" s="6" t="s">
        <v>10</v>
      </c>
      <c r="B24" s="2">
        <v>2</v>
      </c>
      <c r="C24" s="2">
        <v>0</v>
      </c>
      <c r="D24" s="2">
        <v>0</v>
      </c>
      <c r="E24" s="6">
        <f t="shared" si="3"/>
        <v>2</v>
      </c>
      <c r="F24" s="6" t="s">
        <v>10</v>
      </c>
      <c r="G24" s="5">
        <f t="shared" si="4"/>
        <v>2.8169014084507043E-2</v>
      </c>
      <c r="H24" s="5">
        <f t="shared" si="2"/>
        <v>0</v>
      </c>
      <c r="I24" s="5">
        <f t="shared" si="2"/>
        <v>0</v>
      </c>
      <c r="J24" s="5">
        <f t="shared" si="5"/>
        <v>2.8169014084507043E-2</v>
      </c>
    </row>
    <row r="25" spans="1:10" x14ac:dyDescent="0.25">
      <c r="A25" s="6" t="s">
        <v>11</v>
      </c>
      <c r="B25" s="2">
        <v>1</v>
      </c>
      <c r="C25" s="2">
        <v>0</v>
      </c>
      <c r="D25" s="2">
        <v>0</v>
      </c>
      <c r="E25" s="6">
        <f t="shared" si="3"/>
        <v>1</v>
      </c>
      <c r="F25" s="6" t="s">
        <v>11</v>
      </c>
      <c r="G25" s="5">
        <f t="shared" si="4"/>
        <v>1.4084507042253521E-2</v>
      </c>
      <c r="H25" s="5">
        <f t="shared" si="2"/>
        <v>0</v>
      </c>
      <c r="I25" s="5">
        <f t="shared" si="2"/>
        <v>0</v>
      </c>
      <c r="J25" s="5">
        <f t="shared" si="5"/>
        <v>1.4084507042253521E-2</v>
      </c>
    </row>
    <row r="26" spans="1:10" x14ac:dyDescent="0.25">
      <c r="A26" s="6" t="s">
        <v>12</v>
      </c>
      <c r="B26" s="2">
        <v>5</v>
      </c>
      <c r="C26" s="2">
        <v>0</v>
      </c>
      <c r="D26" s="2">
        <v>0</v>
      </c>
      <c r="E26" s="6">
        <f t="shared" si="3"/>
        <v>5</v>
      </c>
      <c r="F26" s="6" t="s">
        <v>12</v>
      </c>
      <c r="G26" s="5">
        <f t="shared" si="4"/>
        <v>7.0422535211267609E-2</v>
      </c>
      <c r="H26" s="5">
        <f t="shared" si="2"/>
        <v>0</v>
      </c>
      <c r="I26" s="5">
        <f t="shared" si="2"/>
        <v>0</v>
      </c>
      <c r="J26" s="5">
        <f t="shared" si="5"/>
        <v>7.0422535211267609E-2</v>
      </c>
    </row>
    <row r="27" spans="1:10" x14ac:dyDescent="0.25">
      <c r="A27" s="6" t="s">
        <v>13</v>
      </c>
      <c r="B27" s="2">
        <v>12</v>
      </c>
      <c r="C27" s="2">
        <v>0</v>
      </c>
      <c r="D27" s="2">
        <v>0</v>
      </c>
      <c r="E27" s="6">
        <f t="shared" si="3"/>
        <v>12</v>
      </c>
      <c r="F27" s="6" t="s">
        <v>13</v>
      </c>
      <c r="G27" s="5">
        <f t="shared" si="4"/>
        <v>0.16901408450704225</v>
      </c>
      <c r="H27" s="5">
        <f t="shared" si="2"/>
        <v>0</v>
      </c>
      <c r="I27" s="5">
        <f t="shared" si="2"/>
        <v>0</v>
      </c>
      <c r="J27" s="5">
        <f t="shared" si="5"/>
        <v>0.16901408450704225</v>
      </c>
    </row>
    <row r="28" spans="1:10" x14ac:dyDescent="0.25">
      <c r="A28" s="6" t="s">
        <v>14</v>
      </c>
      <c r="B28" s="2">
        <v>36</v>
      </c>
      <c r="C28" s="2">
        <v>2</v>
      </c>
      <c r="D28" s="2">
        <v>1</v>
      </c>
      <c r="E28" s="6">
        <f t="shared" si="3"/>
        <v>39</v>
      </c>
      <c r="F28" s="6" t="s">
        <v>14</v>
      </c>
      <c r="G28" s="5">
        <f t="shared" si="4"/>
        <v>0.50704225352112675</v>
      </c>
      <c r="H28" s="5">
        <f t="shared" si="2"/>
        <v>2.8169014084507043E-2</v>
      </c>
      <c r="I28" s="5">
        <f t="shared" si="2"/>
        <v>1.4084507042253521E-2</v>
      </c>
      <c r="J28" s="5">
        <f>SUM(G28:I28)</f>
        <v>0.54929577464788726</v>
      </c>
    </row>
    <row r="29" spans="1:10" x14ac:dyDescent="0.25">
      <c r="A29" s="6" t="s">
        <v>1</v>
      </c>
      <c r="B29" s="6">
        <f>SUM(B21:B28)</f>
        <v>68</v>
      </c>
      <c r="C29" s="6">
        <f>SUM(C21:C28)</f>
        <v>2</v>
      </c>
      <c r="D29" s="6">
        <f>SUM(D21:D28)</f>
        <v>1</v>
      </c>
      <c r="E29" s="6">
        <f>SUM(E21:E28)</f>
        <v>71</v>
      </c>
      <c r="F29" s="6" t="s">
        <v>1</v>
      </c>
      <c r="G29" s="25">
        <f>SUM(G21:G28)</f>
        <v>0.95774647887323949</v>
      </c>
      <c r="H29" s="25">
        <f t="shared" ref="H29:J29" si="6">SUM(H21:H28)</f>
        <v>2.8169014084507043E-2</v>
      </c>
      <c r="I29" s="25">
        <f t="shared" si="6"/>
        <v>1.4084507042253521E-2</v>
      </c>
      <c r="J29" s="24">
        <f t="shared" si="6"/>
        <v>1</v>
      </c>
    </row>
  </sheetData>
  <mergeCells count="7">
    <mergeCell ref="J19:J20"/>
    <mergeCell ref="A3:D3"/>
    <mergeCell ref="B19:D19"/>
    <mergeCell ref="A19:A20"/>
    <mergeCell ref="E19:E20"/>
    <mergeCell ref="F19:F20"/>
    <mergeCell ref="G19:I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66"/>
  <sheetViews>
    <sheetView topLeftCell="A74" zoomScale="80" zoomScaleNormal="80" workbookViewId="0">
      <selection activeCell="A5" sqref="A5"/>
    </sheetView>
  </sheetViews>
  <sheetFormatPr baseColWidth="10" defaultRowHeight="15" x14ac:dyDescent="0.25"/>
  <cols>
    <col min="1" max="1" width="22.42578125" bestFit="1" customWidth="1"/>
    <col min="2" max="2" width="25" bestFit="1" customWidth="1"/>
    <col min="3" max="3" width="19.28515625" customWidth="1"/>
    <col min="12" max="12" width="13.140625" bestFit="1" customWidth="1"/>
    <col min="13" max="13" width="22.42578125" bestFit="1" customWidth="1"/>
  </cols>
  <sheetData>
    <row r="2" spans="1:4" x14ac:dyDescent="0.25">
      <c r="A2" s="101" t="s">
        <v>109</v>
      </c>
      <c r="B2" s="101"/>
      <c r="C2" s="101"/>
      <c r="D2" s="101"/>
    </row>
    <row r="3" spans="1:4" ht="30" x14ac:dyDescent="0.25">
      <c r="A3" s="6" t="s">
        <v>95</v>
      </c>
      <c r="B3" s="6" t="s">
        <v>20</v>
      </c>
      <c r="C3" s="6" t="s">
        <v>21</v>
      </c>
      <c r="D3" s="7" t="s">
        <v>22</v>
      </c>
    </row>
    <row r="4" spans="1:4" x14ac:dyDescent="0.25">
      <c r="A4" s="6" t="s">
        <v>96</v>
      </c>
      <c r="B4" s="2">
        <v>18</v>
      </c>
      <c r="C4" s="5">
        <f>B4/$B$19</f>
        <v>0.25352112676056338</v>
      </c>
      <c r="D4" s="5">
        <f>C4</f>
        <v>0.25352112676056338</v>
      </c>
    </row>
    <row r="5" spans="1:4" x14ac:dyDescent="0.25">
      <c r="A5" s="6" t="s">
        <v>97</v>
      </c>
      <c r="B5" s="2">
        <v>1</v>
      </c>
      <c r="C5" s="5">
        <f t="shared" ref="C5:C18" si="0">B5/$B$19</f>
        <v>1.4084507042253521E-2</v>
      </c>
      <c r="D5" s="5">
        <f>C5+D4</f>
        <v>0.26760563380281688</v>
      </c>
    </row>
    <row r="6" spans="1:4" x14ac:dyDescent="0.25">
      <c r="A6" s="6" t="s">
        <v>98</v>
      </c>
      <c r="B6" s="2">
        <v>3</v>
      </c>
      <c r="C6" s="5">
        <f t="shared" si="0"/>
        <v>4.2253521126760563E-2</v>
      </c>
      <c r="D6" s="5">
        <f t="shared" ref="D6:D18" si="1">C6+D5</f>
        <v>0.30985915492957744</v>
      </c>
    </row>
    <row r="7" spans="1:4" x14ac:dyDescent="0.25">
      <c r="A7" s="6" t="s">
        <v>99</v>
      </c>
      <c r="B7" s="2">
        <v>4</v>
      </c>
      <c r="C7" s="5">
        <f t="shared" si="0"/>
        <v>5.6338028169014086E-2</v>
      </c>
      <c r="D7" s="5">
        <f t="shared" si="1"/>
        <v>0.36619718309859151</v>
      </c>
    </row>
    <row r="8" spans="1:4" x14ac:dyDescent="0.25">
      <c r="A8" s="6" t="s">
        <v>100</v>
      </c>
      <c r="B8" s="2">
        <v>1</v>
      </c>
      <c r="C8" s="5">
        <f t="shared" si="0"/>
        <v>1.4084507042253521E-2</v>
      </c>
      <c r="D8" s="5">
        <f t="shared" si="1"/>
        <v>0.38028169014084501</v>
      </c>
    </row>
    <row r="9" spans="1:4" x14ac:dyDescent="0.25">
      <c r="A9" s="6" t="s">
        <v>101</v>
      </c>
      <c r="B9" s="2">
        <v>1</v>
      </c>
      <c r="C9" s="5">
        <f t="shared" si="0"/>
        <v>1.4084507042253521E-2</v>
      </c>
      <c r="D9" s="5">
        <f t="shared" si="1"/>
        <v>0.39436619718309851</v>
      </c>
    </row>
    <row r="10" spans="1:4" x14ac:dyDescent="0.25">
      <c r="A10" s="6" t="s">
        <v>102</v>
      </c>
      <c r="B10" s="2">
        <v>10</v>
      </c>
      <c r="C10" s="5">
        <f t="shared" si="0"/>
        <v>0.14084507042253522</v>
      </c>
      <c r="D10" s="5">
        <f t="shared" si="1"/>
        <v>0.53521126760563376</v>
      </c>
    </row>
    <row r="11" spans="1:4" x14ac:dyDescent="0.25">
      <c r="A11" s="6" t="s">
        <v>103</v>
      </c>
      <c r="B11" s="2">
        <v>1</v>
      </c>
      <c r="C11" s="5">
        <f t="shared" si="0"/>
        <v>1.4084507042253521E-2</v>
      </c>
      <c r="D11" s="5">
        <f t="shared" si="1"/>
        <v>0.54929577464788726</v>
      </c>
    </row>
    <row r="12" spans="1:4" x14ac:dyDescent="0.25">
      <c r="A12" s="6" t="s">
        <v>104</v>
      </c>
      <c r="B12" s="2">
        <v>1</v>
      </c>
      <c r="C12" s="5">
        <f t="shared" si="0"/>
        <v>1.4084507042253521E-2</v>
      </c>
      <c r="D12" s="5">
        <f t="shared" si="1"/>
        <v>0.56338028169014076</v>
      </c>
    </row>
    <row r="13" spans="1:4" x14ac:dyDescent="0.25">
      <c r="A13" s="6" t="s">
        <v>105</v>
      </c>
      <c r="B13" s="2">
        <v>2</v>
      </c>
      <c r="C13" s="5">
        <f t="shared" si="0"/>
        <v>2.8169014084507043E-2</v>
      </c>
      <c r="D13" s="5">
        <f t="shared" si="1"/>
        <v>0.59154929577464777</v>
      </c>
    </row>
    <row r="14" spans="1:4" x14ac:dyDescent="0.25">
      <c r="A14" s="6" t="s">
        <v>106</v>
      </c>
      <c r="B14" s="2">
        <v>1</v>
      </c>
      <c r="C14" s="5">
        <f t="shared" si="0"/>
        <v>1.4084507042253521E-2</v>
      </c>
      <c r="D14" s="5">
        <f t="shared" si="1"/>
        <v>0.60563380281690127</v>
      </c>
    </row>
    <row r="15" spans="1:4" x14ac:dyDescent="0.25">
      <c r="A15" s="6" t="s">
        <v>107</v>
      </c>
      <c r="B15" s="2">
        <v>1</v>
      </c>
      <c r="C15" s="5">
        <f t="shared" si="0"/>
        <v>1.4084507042253521E-2</v>
      </c>
      <c r="D15" s="5">
        <f t="shared" si="1"/>
        <v>0.61971830985915477</v>
      </c>
    </row>
    <row r="16" spans="1:4" x14ac:dyDescent="0.25">
      <c r="A16" s="6" t="s">
        <v>13</v>
      </c>
      <c r="B16" s="2">
        <v>7</v>
      </c>
      <c r="C16" s="5">
        <f t="shared" si="0"/>
        <v>9.8591549295774641E-2</v>
      </c>
      <c r="D16" s="5">
        <f t="shared" si="1"/>
        <v>0.7183098591549294</v>
      </c>
    </row>
    <row r="17" spans="1:4" x14ac:dyDescent="0.25">
      <c r="A17" s="6" t="s">
        <v>4</v>
      </c>
      <c r="B17" s="2">
        <v>19</v>
      </c>
      <c r="C17" s="5">
        <f t="shared" si="0"/>
        <v>0.26760563380281688</v>
      </c>
      <c r="D17" s="5">
        <f t="shared" si="1"/>
        <v>0.98591549295774628</v>
      </c>
    </row>
    <row r="18" spans="1:4" x14ac:dyDescent="0.25">
      <c r="A18" s="6" t="s">
        <v>108</v>
      </c>
      <c r="B18" s="2">
        <v>1</v>
      </c>
      <c r="C18" s="5">
        <f t="shared" si="0"/>
        <v>1.4084507042253521E-2</v>
      </c>
      <c r="D18" s="29">
        <f t="shared" si="1"/>
        <v>0.99999999999999978</v>
      </c>
    </row>
    <row r="19" spans="1:4" x14ac:dyDescent="0.25">
      <c r="A19" s="6" t="s">
        <v>1</v>
      </c>
      <c r="B19" s="6">
        <f>SUM(B4:B18)</f>
        <v>71</v>
      </c>
      <c r="C19" s="26">
        <f>SUM(C4:C18)</f>
        <v>0.99999999999999978</v>
      </c>
    </row>
    <row r="42" spans="1:22" x14ac:dyDescent="0.25">
      <c r="A42" s="111" t="s">
        <v>110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</row>
    <row r="43" spans="1:22" x14ac:dyDescent="0.25">
      <c r="A43" s="103" t="s">
        <v>6</v>
      </c>
      <c r="B43" s="103" t="s">
        <v>95</v>
      </c>
      <c r="C43" s="101" t="s">
        <v>0</v>
      </c>
      <c r="D43" s="101"/>
      <c r="E43" s="101"/>
      <c r="F43" s="101"/>
      <c r="G43" s="101"/>
      <c r="H43" s="101"/>
      <c r="I43" s="101"/>
      <c r="J43" s="101"/>
      <c r="K43" s="103" t="s">
        <v>1</v>
      </c>
      <c r="L43" s="103" t="s">
        <v>6</v>
      </c>
      <c r="M43" s="103" t="s">
        <v>95</v>
      </c>
      <c r="N43" s="101" t="s">
        <v>0</v>
      </c>
      <c r="O43" s="101"/>
      <c r="P43" s="101"/>
      <c r="Q43" s="101"/>
      <c r="R43" s="101"/>
      <c r="S43" s="101"/>
      <c r="T43" s="101"/>
      <c r="U43" s="101"/>
      <c r="V43" s="103" t="s">
        <v>1</v>
      </c>
    </row>
    <row r="44" spans="1:22" ht="30" x14ac:dyDescent="0.25">
      <c r="A44" s="103"/>
      <c r="B44" s="103"/>
      <c r="C44" s="7" t="s">
        <v>5</v>
      </c>
      <c r="D44" s="7" t="s">
        <v>8</v>
      </c>
      <c r="E44" s="7" t="s">
        <v>9</v>
      </c>
      <c r="F44" s="7" t="s">
        <v>10</v>
      </c>
      <c r="G44" s="7" t="s">
        <v>11</v>
      </c>
      <c r="H44" s="7" t="s">
        <v>12</v>
      </c>
      <c r="I44" s="7" t="s">
        <v>13</v>
      </c>
      <c r="J44" s="7" t="s">
        <v>4</v>
      </c>
      <c r="K44" s="103"/>
      <c r="L44" s="103"/>
      <c r="M44" s="103"/>
      <c r="N44" s="7" t="s">
        <v>5</v>
      </c>
      <c r="O44" s="7" t="s">
        <v>8</v>
      </c>
      <c r="P44" s="7" t="s">
        <v>9</v>
      </c>
      <c r="Q44" s="7" t="s">
        <v>10</v>
      </c>
      <c r="R44" s="7" t="s">
        <v>11</v>
      </c>
      <c r="S44" s="7" t="s">
        <v>12</v>
      </c>
      <c r="T44" s="7" t="s">
        <v>13</v>
      </c>
      <c r="U44" s="7" t="s">
        <v>4</v>
      </c>
      <c r="V44" s="103"/>
    </row>
    <row r="45" spans="1:22" x14ac:dyDescent="0.25">
      <c r="A45" s="120" t="s">
        <v>7</v>
      </c>
      <c r="B45" s="6" t="s">
        <v>96</v>
      </c>
      <c r="C45" s="2">
        <v>3</v>
      </c>
      <c r="D45" s="2">
        <v>0</v>
      </c>
      <c r="E45" s="2">
        <v>0</v>
      </c>
      <c r="F45" s="2">
        <v>2</v>
      </c>
      <c r="G45" s="2">
        <v>0</v>
      </c>
      <c r="H45" s="2">
        <v>2</v>
      </c>
      <c r="I45" s="2">
        <v>1</v>
      </c>
      <c r="J45" s="2">
        <v>10</v>
      </c>
      <c r="K45" s="32">
        <f t="shared" ref="K45:K60" si="2">SUM(C45:J45)</f>
        <v>18</v>
      </c>
      <c r="L45" s="120" t="s">
        <v>7</v>
      </c>
      <c r="M45" s="6" t="s">
        <v>96</v>
      </c>
      <c r="N45" s="5">
        <f>C45/$K$66</f>
        <v>4.2253521126760563E-2</v>
      </c>
      <c r="O45" s="5">
        <f t="shared" ref="O45:R59" si="3">D45/$K$66</f>
        <v>0</v>
      </c>
      <c r="P45" s="5">
        <f t="shared" si="3"/>
        <v>0</v>
      </c>
      <c r="Q45" s="5">
        <f t="shared" si="3"/>
        <v>2.8169014084507043E-2</v>
      </c>
      <c r="R45" s="5">
        <f t="shared" si="3"/>
        <v>0</v>
      </c>
      <c r="S45" s="5">
        <f>H45/$K$66</f>
        <v>2.8169014084507043E-2</v>
      </c>
      <c r="T45" s="5">
        <f t="shared" ref="T45:T59" si="4">I45/$K$66</f>
        <v>1.4084507042253521E-2</v>
      </c>
      <c r="U45" s="5">
        <f t="shared" ref="U45:U59" si="5">J45/$K$66</f>
        <v>0.14084507042253522</v>
      </c>
      <c r="V45" s="41">
        <f>SUM(N45:U45)</f>
        <v>0.25352112676056338</v>
      </c>
    </row>
    <row r="46" spans="1:22" x14ac:dyDescent="0.25">
      <c r="A46" s="118"/>
      <c r="B46" s="6" t="s">
        <v>97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32">
        <f t="shared" si="2"/>
        <v>1</v>
      </c>
      <c r="L46" s="118"/>
      <c r="M46" s="6" t="s">
        <v>97</v>
      </c>
      <c r="N46" s="5">
        <f t="shared" ref="N46:N59" si="6">C46/$K$66</f>
        <v>0</v>
      </c>
      <c r="O46" s="5">
        <f t="shared" si="3"/>
        <v>0</v>
      </c>
      <c r="P46" s="5">
        <f t="shared" si="3"/>
        <v>0</v>
      </c>
      <c r="Q46" s="5">
        <f t="shared" si="3"/>
        <v>0</v>
      </c>
      <c r="R46" s="5">
        <f t="shared" si="3"/>
        <v>0</v>
      </c>
      <c r="S46" s="5">
        <f t="shared" ref="S46:S59" si="7">H46/$K$66</f>
        <v>1.4084507042253521E-2</v>
      </c>
      <c r="T46" s="5">
        <f t="shared" si="4"/>
        <v>0</v>
      </c>
      <c r="U46" s="5">
        <f t="shared" si="5"/>
        <v>0</v>
      </c>
      <c r="V46" s="41">
        <f t="shared" ref="V46:V59" si="8">SUM(N46:U46)</f>
        <v>1.4084507042253521E-2</v>
      </c>
    </row>
    <row r="47" spans="1:22" x14ac:dyDescent="0.25">
      <c r="A47" s="118"/>
      <c r="B47" s="6" t="s">
        <v>98</v>
      </c>
      <c r="C47" s="2">
        <v>0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32">
        <f t="shared" si="2"/>
        <v>2</v>
      </c>
      <c r="L47" s="118"/>
      <c r="M47" s="6" t="s">
        <v>98</v>
      </c>
      <c r="N47" s="5">
        <f t="shared" si="6"/>
        <v>0</v>
      </c>
      <c r="O47" s="5">
        <f t="shared" si="3"/>
        <v>0</v>
      </c>
      <c r="P47" s="5">
        <f t="shared" si="3"/>
        <v>1.4084507042253521E-2</v>
      </c>
      <c r="Q47" s="5">
        <f t="shared" si="3"/>
        <v>0</v>
      </c>
      <c r="R47" s="5">
        <f t="shared" si="3"/>
        <v>0</v>
      </c>
      <c r="S47" s="5">
        <f t="shared" si="7"/>
        <v>0</v>
      </c>
      <c r="T47" s="5">
        <f t="shared" si="4"/>
        <v>0</v>
      </c>
      <c r="U47" s="5">
        <f t="shared" si="5"/>
        <v>1.4084507042253521E-2</v>
      </c>
      <c r="V47" s="41">
        <f t="shared" si="8"/>
        <v>2.8169014084507043E-2</v>
      </c>
    </row>
    <row r="48" spans="1:22" x14ac:dyDescent="0.25">
      <c r="A48" s="118"/>
      <c r="B48" s="6" t="s">
        <v>99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32">
        <f t="shared" si="2"/>
        <v>4</v>
      </c>
      <c r="L48" s="118"/>
      <c r="M48" s="6" t="s">
        <v>99</v>
      </c>
      <c r="N48" s="5">
        <f t="shared" si="6"/>
        <v>1.4084507042253521E-2</v>
      </c>
      <c r="O48" s="5">
        <f t="shared" si="3"/>
        <v>1.4084507042253521E-2</v>
      </c>
      <c r="P48" s="5">
        <f t="shared" si="3"/>
        <v>1.4084507042253521E-2</v>
      </c>
      <c r="Q48" s="5">
        <f t="shared" si="3"/>
        <v>0</v>
      </c>
      <c r="R48" s="5">
        <f t="shared" si="3"/>
        <v>0</v>
      </c>
      <c r="S48" s="5">
        <f t="shared" si="7"/>
        <v>0</v>
      </c>
      <c r="T48" s="5">
        <f t="shared" si="4"/>
        <v>0</v>
      </c>
      <c r="U48" s="5">
        <f t="shared" si="5"/>
        <v>1.4084507042253521E-2</v>
      </c>
      <c r="V48" s="41">
        <f t="shared" si="8"/>
        <v>5.6338028169014086E-2</v>
      </c>
    </row>
    <row r="49" spans="1:22" x14ac:dyDescent="0.25">
      <c r="A49" s="118"/>
      <c r="B49" s="6" t="s">
        <v>100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1</v>
      </c>
      <c r="K49" s="32">
        <f t="shared" si="2"/>
        <v>1</v>
      </c>
      <c r="L49" s="118"/>
      <c r="M49" s="6" t="s">
        <v>100</v>
      </c>
      <c r="N49" s="5">
        <f t="shared" si="6"/>
        <v>0</v>
      </c>
      <c r="O49" s="5">
        <f t="shared" si="3"/>
        <v>0</v>
      </c>
      <c r="P49" s="5">
        <f t="shared" si="3"/>
        <v>0</v>
      </c>
      <c r="Q49" s="5">
        <f t="shared" si="3"/>
        <v>0</v>
      </c>
      <c r="R49" s="5">
        <f t="shared" si="3"/>
        <v>0</v>
      </c>
      <c r="S49" s="5">
        <f t="shared" si="7"/>
        <v>0</v>
      </c>
      <c r="T49" s="5">
        <f t="shared" si="4"/>
        <v>0</v>
      </c>
      <c r="U49" s="5">
        <f t="shared" si="5"/>
        <v>1.4084507042253521E-2</v>
      </c>
      <c r="V49" s="41">
        <f t="shared" si="8"/>
        <v>1.4084507042253521E-2</v>
      </c>
    </row>
    <row r="50" spans="1:22" x14ac:dyDescent="0.25">
      <c r="A50" s="118"/>
      <c r="B50" s="6" t="s">
        <v>101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32">
        <f t="shared" si="2"/>
        <v>1</v>
      </c>
      <c r="L50" s="118"/>
      <c r="M50" s="6" t="s">
        <v>101</v>
      </c>
      <c r="N50" s="5">
        <f t="shared" si="6"/>
        <v>0</v>
      </c>
      <c r="O50" s="5">
        <f t="shared" si="3"/>
        <v>0</v>
      </c>
      <c r="P50" s="5">
        <f t="shared" si="3"/>
        <v>0</v>
      </c>
      <c r="Q50" s="5">
        <f t="shared" si="3"/>
        <v>0</v>
      </c>
      <c r="R50" s="5">
        <f t="shared" si="3"/>
        <v>0</v>
      </c>
      <c r="S50" s="5">
        <f t="shared" si="7"/>
        <v>0</v>
      </c>
      <c r="T50" s="5">
        <f t="shared" si="4"/>
        <v>0</v>
      </c>
      <c r="U50" s="5">
        <f t="shared" si="5"/>
        <v>1.4084507042253521E-2</v>
      </c>
      <c r="V50" s="41">
        <f t="shared" si="8"/>
        <v>1.4084507042253521E-2</v>
      </c>
    </row>
    <row r="51" spans="1:22" x14ac:dyDescent="0.25">
      <c r="A51" s="118"/>
      <c r="B51" s="6" t="s">
        <v>102</v>
      </c>
      <c r="C51" s="2">
        <v>2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4</v>
      </c>
      <c r="J51" s="2">
        <v>3</v>
      </c>
      <c r="K51" s="32">
        <f t="shared" si="2"/>
        <v>10</v>
      </c>
      <c r="L51" s="118"/>
      <c r="M51" s="6" t="s">
        <v>102</v>
      </c>
      <c r="N51" s="5">
        <f t="shared" si="6"/>
        <v>2.8169014084507043E-2</v>
      </c>
      <c r="O51" s="5">
        <f t="shared" si="3"/>
        <v>0</v>
      </c>
      <c r="P51" s="5">
        <f t="shared" si="3"/>
        <v>1.4084507042253521E-2</v>
      </c>
      <c r="Q51" s="5">
        <f t="shared" si="3"/>
        <v>0</v>
      </c>
      <c r="R51" s="5">
        <f t="shared" si="3"/>
        <v>0</v>
      </c>
      <c r="S51" s="5">
        <f t="shared" si="7"/>
        <v>0</v>
      </c>
      <c r="T51" s="5">
        <f t="shared" si="4"/>
        <v>5.6338028169014086E-2</v>
      </c>
      <c r="U51" s="5">
        <f t="shared" si="5"/>
        <v>4.2253521126760563E-2</v>
      </c>
      <c r="V51" s="41">
        <f t="shared" si="8"/>
        <v>0.14084507042253522</v>
      </c>
    </row>
    <row r="52" spans="1:22" x14ac:dyDescent="0.25">
      <c r="A52" s="118"/>
      <c r="B52" s="6" t="s">
        <v>103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32">
        <f t="shared" si="2"/>
        <v>1</v>
      </c>
      <c r="L52" s="118"/>
      <c r="M52" s="6" t="s">
        <v>103</v>
      </c>
      <c r="N52" s="5">
        <f t="shared" si="6"/>
        <v>0</v>
      </c>
      <c r="O52" s="5">
        <f t="shared" si="3"/>
        <v>0</v>
      </c>
      <c r="P52" s="5">
        <f t="shared" si="3"/>
        <v>0</v>
      </c>
      <c r="Q52" s="5">
        <f t="shared" si="3"/>
        <v>0</v>
      </c>
      <c r="R52" s="5">
        <f t="shared" si="3"/>
        <v>0</v>
      </c>
      <c r="S52" s="5">
        <f t="shared" si="7"/>
        <v>0</v>
      </c>
      <c r="T52" s="5">
        <f t="shared" si="4"/>
        <v>1.4084507042253521E-2</v>
      </c>
      <c r="U52" s="5">
        <f t="shared" si="5"/>
        <v>0</v>
      </c>
      <c r="V52" s="41">
        <f t="shared" si="8"/>
        <v>1.4084507042253521E-2</v>
      </c>
    </row>
    <row r="53" spans="1:22" x14ac:dyDescent="0.25">
      <c r="A53" s="118"/>
      <c r="B53" s="6" t="s">
        <v>104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32">
        <f t="shared" si="2"/>
        <v>1</v>
      </c>
      <c r="L53" s="118"/>
      <c r="M53" s="6" t="s">
        <v>104</v>
      </c>
      <c r="N53" s="5">
        <f t="shared" si="6"/>
        <v>0</v>
      </c>
      <c r="O53" s="5">
        <f t="shared" si="3"/>
        <v>0</v>
      </c>
      <c r="P53" s="5">
        <f t="shared" si="3"/>
        <v>0</v>
      </c>
      <c r="Q53" s="5">
        <f t="shared" si="3"/>
        <v>0</v>
      </c>
      <c r="R53" s="5">
        <f t="shared" si="3"/>
        <v>0</v>
      </c>
      <c r="S53" s="5">
        <f t="shared" si="7"/>
        <v>0</v>
      </c>
      <c r="T53" s="5">
        <f t="shared" si="4"/>
        <v>1.4084507042253521E-2</v>
      </c>
      <c r="U53" s="5">
        <f t="shared" si="5"/>
        <v>0</v>
      </c>
      <c r="V53" s="41">
        <f t="shared" si="8"/>
        <v>1.4084507042253521E-2</v>
      </c>
    </row>
    <row r="54" spans="1:22" x14ac:dyDescent="0.25">
      <c r="A54" s="118"/>
      <c r="B54" s="6" t="s">
        <v>105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2</v>
      </c>
      <c r="I54" s="2">
        <v>0</v>
      </c>
      <c r="J54" s="2">
        <v>0</v>
      </c>
      <c r="K54" s="32">
        <f t="shared" si="2"/>
        <v>2</v>
      </c>
      <c r="L54" s="118"/>
      <c r="M54" s="6" t="s">
        <v>105</v>
      </c>
      <c r="N54" s="5">
        <f t="shared" si="6"/>
        <v>0</v>
      </c>
      <c r="O54" s="5">
        <f t="shared" si="3"/>
        <v>0</v>
      </c>
      <c r="P54" s="5">
        <f t="shared" si="3"/>
        <v>0</v>
      </c>
      <c r="Q54" s="5">
        <f t="shared" si="3"/>
        <v>0</v>
      </c>
      <c r="R54" s="5">
        <f t="shared" si="3"/>
        <v>0</v>
      </c>
      <c r="S54" s="5">
        <f t="shared" si="7"/>
        <v>2.8169014084507043E-2</v>
      </c>
      <c r="T54" s="5">
        <f t="shared" si="4"/>
        <v>0</v>
      </c>
      <c r="U54" s="5">
        <f t="shared" si="5"/>
        <v>0</v>
      </c>
      <c r="V54" s="41">
        <f t="shared" si="8"/>
        <v>2.8169014084507043E-2</v>
      </c>
    </row>
    <row r="55" spans="1:22" x14ac:dyDescent="0.25">
      <c r="A55" s="118"/>
      <c r="B55" s="6" t="s">
        <v>106</v>
      </c>
      <c r="C55" s="2">
        <v>0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32">
        <f t="shared" si="2"/>
        <v>1</v>
      </c>
      <c r="L55" s="118"/>
      <c r="M55" s="6" t="s">
        <v>106</v>
      </c>
      <c r="N55" s="5">
        <f t="shared" si="6"/>
        <v>0</v>
      </c>
      <c r="O55" s="5">
        <f t="shared" si="3"/>
        <v>0</v>
      </c>
      <c r="P55" s="5">
        <f t="shared" si="3"/>
        <v>0</v>
      </c>
      <c r="Q55" s="5">
        <f t="shared" si="3"/>
        <v>0</v>
      </c>
      <c r="R55" s="5">
        <f t="shared" si="3"/>
        <v>1.4084507042253521E-2</v>
      </c>
      <c r="S55" s="5">
        <f t="shared" si="7"/>
        <v>0</v>
      </c>
      <c r="T55" s="5">
        <f t="shared" si="4"/>
        <v>0</v>
      </c>
      <c r="U55" s="5">
        <f t="shared" si="5"/>
        <v>0</v>
      </c>
      <c r="V55" s="41">
        <f t="shared" si="8"/>
        <v>1.4084507042253521E-2</v>
      </c>
    </row>
    <row r="56" spans="1:22" x14ac:dyDescent="0.25">
      <c r="A56" s="118"/>
      <c r="B56" s="6" t="s">
        <v>107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1</v>
      </c>
      <c r="K56" s="32">
        <f t="shared" si="2"/>
        <v>1</v>
      </c>
      <c r="L56" s="118"/>
      <c r="M56" s="6" t="s">
        <v>107</v>
      </c>
      <c r="N56" s="5">
        <f t="shared" si="6"/>
        <v>0</v>
      </c>
      <c r="O56" s="5">
        <f t="shared" si="3"/>
        <v>0</v>
      </c>
      <c r="P56" s="5">
        <f t="shared" si="3"/>
        <v>0</v>
      </c>
      <c r="Q56" s="5">
        <f t="shared" si="3"/>
        <v>0</v>
      </c>
      <c r="R56" s="5">
        <f t="shared" si="3"/>
        <v>0</v>
      </c>
      <c r="S56" s="5">
        <f t="shared" si="7"/>
        <v>0</v>
      </c>
      <c r="T56" s="5">
        <f t="shared" si="4"/>
        <v>0</v>
      </c>
      <c r="U56" s="5">
        <f t="shared" si="5"/>
        <v>1.4084507042253521E-2</v>
      </c>
      <c r="V56" s="41">
        <f t="shared" si="8"/>
        <v>1.4084507042253521E-2</v>
      </c>
    </row>
    <row r="57" spans="1:22" x14ac:dyDescent="0.25">
      <c r="A57" s="118"/>
      <c r="B57" s="6" t="s">
        <v>13</v>
      </c>
      <c r="C57" s="2">
        <v>0</v>
      </c>
      <c r="D57" s="2">
        <v>0</v>
      </c>
      <c r="E57" s="2">
        <v>1</v>
      </c>
      <c r="F57" s="2">
        <v>0</v>
      </c>
      <c r="G57" s="2">
        <v>0</v>
      </c>
      <c r="H57" s="2">
        <v>0</v>
      </c>
      <c r="I57" s="2">
        <v>5</v>
      </c>
      <c r="J57" s="2">
        <v>1</v>
      </c>
      <c r="K57" s="32">
        <f t="shared" si="2"/>
        <v>7</v>
      </c>
      <c r="L57" s="118"/>
      <c r="M57" s="6" t="s">
        <v>13</v>
      </c>
      <c r="N57" s="5">
        <f t="shared" si="6"/>
        <v>0</v>
      </c>
      <c r="O57" s="5">
        <f t="shared" si="3"/>
        <v>0</v>
      </c>
      <c r="P57" s="5">
        <f t="shared" si="3"/>
        <v>1.4084507042253521E-2</v>
      </c>
      <c r="Q57" s="5">
        <f t="shared" si="3"/>
        <v>0</v>
      </c>
      <c r="R57" s="5">
        <f t="shared" si="3"/>
        <v>0</v>
      </c>
      <c r="S57" s="5">
        <f t="shared" si="7"/>
        <v>0</v>
      </c>
      <c r="T57" s="5">
        <f t="shared" si="4"/>
        <v>7.0422535211267609E-2</v>
      </c>
      <c r="U57" s="5">
        <f t="shared" si="5"/>
        <v>1.4084507042253521E-2</v>
      </c>
      <c r="V57" s="41">
        <f t="shared" si="8"/>
        <v>9.8591549295774641E-2</v>
      </c>
    </row>
    <row r="58" spans="1:22" x14ac:dyDescent="0.25">
      <c r="A58" s="118"/>
      <c r="B58" s="6" t="s">
        <v>4</v>
      </c>
      <c r="C58" s="2">
        <v>0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16</v>
      </c>
      <c r="K58" s="32">
        <f t="shared" si="2"/>
        <v>17</v>
      </c>
      <c r="L58" s="118"/>
      <c r="M58" s="6" t="s">
        <v>4</v>
      </c>
      <c r="N58" s="5">
        <f t="shared" si="6"/>
        <v>0</v>
      </c>
      <c r="O58" s="5">
        <f t="shared" si="3"/>
        <v>0</v>
      </c>
      <c r="P58" s="5">
        <f t="shared" si="3"/>
        <v>1.4084507042253521E-2</v>
      </c>
      <c r="Q58" s="5">
        <f t="shared" si="3"/>
        <v>0</v>
      </c>
      <c r="R58" s="5">
        <f t="shared" si="3"/>
        <v>0</v>
      </c>
      <c r="S58" s="5">
        <f t="shared" si="7"/>
        <v>0</v>
      </c>
      <c r="T58" s="5">
        <f t="shared" si="4"/>
        <v>0</v>
      </c>
      <c r="U58" s="5">
        <f t="shared" si="5"/>
        <v>0.22535211267605634</v>
      </c>
      <c r="V58" s="41">
        <f t="shared" si="8"/>
        <v>0.23943661971830987</v>
      </c>
    </row>
    <row r="59" spans="1:22" x14ac:dyDescent="0.25">
      <c r="A59" s="118"/>
      <c r="B59" s="6" t="s">
        <v>111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1</v>
      </c>
      <c r="K59" s="32">
        <f t="shared" si="2"/>
        <v>1</v>
      </c>
      <c r="L59" s="118"/>
      <c r="M59" s="6" t="s">
        <v>111</v>
      </c>
      <c r="N59" s="5">
        <f t="shared" si="6"/>
        <v>0</v>
      </c>
      <c r="O59" s="5">
        <f t="shared" si="3"/>
        <v>0</v>
      </c>
      <c r="P59" s="5">
        <f t="shared" si="3"/>
        <v>0</v>
      </c>
      <c r="Q59" s="5">
        <f t="shared" si="3"/>
        <v>0</v>
      </c>
      <c r="R59" s="5">
        <f t="shared" si="3"/>
        <v>0</v>
      </c>
      <c r="S59" s="5">
        <f t="shared" si="7"/>
        <v>0</v>
      </c>
      <c r="T59" s="5">
        <f t="shared" si="4"/>
        <v>0</v>
      </c>
      <c r="U59" s="5">
        <f t="shared" si="5"/>
        <v>1.4084507042253521E-2</v>
      </c>
      <c r="V59" s="41">
        <f t="shared" si="8"/>
        <v>1.4084507042253521E-2</v>
      </c>
    </row>
    <row r="60" spans="1:22" ht="15.75" thickBot="1" x14ac:dyDescent="0.3">
      <c r="A60" s="119"/>
      <c r="B60" s="36" t="s">
        <v>1</v>
      </c>
      <c r="C60" s="36">
        <f t="shared" ref="C60:J60" si="9">SUM(C45:C59)</f>
        <v>6</v>
      </c>
      <c r="D60" s="36">
        <f t="shared" si="9"/>
        <v>1</v>
      </c>
      <c r="E60" s="36">
        <f t="shared" si="9"/>
        <v>5</v>
      </c>
      <c r="F60" s="36">
        <f t="shared" si="9"/>
        <v>2</v>
      </c>
      <c r="G60" s="36">
        <f t="shared" si="9"/>
        <v>1</v>
      </c>
      <c r="H60" s="36">
        <f t="shared" si="9"/>
        <v>5</v>
      </c>
      <c r="I60" s="36">
        <f t="shared" si="9"/>
        <v>12</v>
      </c>
      <c r="J60" s="36">
        <f t="shared" si="9"/>
        <v>36</v>
      </c>
      <c r="K60" s="40">
        <f t="shared" si="2"/>
        <v>68</v>
      </c>
      <c r="L60" s="119"/>
      <c r="M60" s="36" t="s">
        <v>1</v>
      </c>
      <c r="N60" s="42">
        <f>SUM(N45:N59)</f>
        <v>8.4507042253521125E-2</v>
      </c>
      <c r="O60" s="42">
        <f t="shared" ref="O60:V60" si="10">SUM(O45:O59)</f>
        <v>1.4084507042253521E-2</v>
      </c>
      <c r="P60" s="42">
        <f t="shared" si="10"/>
        <v>7.0422535211267609E-2</v>
      </c>
      <c r="Q60" s="42">
        <f t="shared" si="10"/>
        <v>2.8169014084507043E-2</v>
      </c>
      <c r="R60" s="42">
        <f t="shared" si="10"/>
        <v>1.4084507042253521E-2</v>
      </c>
      <c r="S60" s="42">
        <f t="shared" si="10"/>
        <v>7.0422535211267609E-2</v>
      </c>
      <c r="T60" s="42">
        <f t="shared" si="10"/>
        <v>0.16901408450704225</v>
      </c>
      <c r="U60" s="42">
        <f t="shared" si="10"/>
        <v>0.50704225352112675</v>
      </c>
      <c r="V60" s="42">
        <f t="shared" si="10"/>
        <v>0.95774647887323927</v>
      </c>
    </row>
    <row r="61" spans="1:22" x14ac:dyDescent="0.25">
      <c r="A61" s="121" t="s">
        <v>15</v>
      </c>
      <c r="B61" s="37" t="s">
        <v>98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1</v>
      </c>
      <c r="K61" s="34">
        <f>SUM(C61:J61)</f>
        <v>1</v>
      </c>
      <c r="L61" s="117" t="s">
        <v>15</v>
      </c>
      <c r="M61" s="37" t="s">
        <v>98</v>
      </c>
      <c r="N61" s="43">
        <f>C61/$K$66</f>
        <v>0</v>
      </c>
      <c r="O61" s="43">
        <f t="shared" ref="O61:U61" si="11">D61/$K$66</f>
        <v>0</v>
      </c>
      <c r="P61" s="43">
        <f t="shared" si="11"/>
        <v>0</v>
      </c>
      <c r="Q61" s="43">
        <f t="shared" si="11"/>
        <v>0</v>
      </c>
      <c r="R61" s="43">
        <f t="shared" si="11"/>
        <v>0</v>
      </c>
      <c r="S61" s="43">
        <f t="shared" si="11"/>
        <v>0</v>
      </c>
      <c r="T61" s="43">
        <f t="shared" si="11"/>
        <v>0</v>
      </c>
      <c r="U61" s="43">
        <f t="shared" si="11"/>
        <v>1.4084507042253521E-2</v>
      </c>
      <c r="V61" s="44">
        <f>SUM(N61:U61)</f>
        <v>1.4084507042253521E-2</v>
      </c>
    </row>
    <row r="62" spans="1:22" x14ac:dyDescent="0.25">
      <c r="A62" s="122"/>
      <c r="B62" s="6" t="s">
        <v>4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1</v>
      </c>
      <c r="K62" s="32">
        <f>SUM(C62:J62)</f>
        <v>1</v>
      </c>
      <c r="L62" s="118"/>
      <c r="M62" s="6" t="s">
        <v>4</v>
      </c>
      <c r="N62" s="43">
        <f>C62/$K$66</f>
        <v>0</v>
      </c>
      <c r="O62" s="43">
        <f t="shared" ref="O62" si="12">D62/$K$66</f>
        <v>0</v>
      </c>
      <c r="P62" s="43">
        <f t="shared" ref="P62" si="13">E62/$K$66</f>
        <v>0</v>
      </c>
      <c r="Q62" s="43">
        <f t="shared" ref="Q62" si="14">F62/$K$66</f>
        <v>0</v>
      </c>
      <c r="R62" s="43">
        <f t="shared" ref="R62" si="15">G62/$K$66</f>
        <v>0</v>
      </c>
      <c r="S62" s="43">
        <f t="shared" ref="S62" si="16">H62/$K$66</f>
        <v>0</v>
      </c>
      <c r="T62" s="43">
        <f t="shared" ref="T62" si="17">I62/$K$66</f>
        <v>0</v>
      </c>
      <c r="U62" s="43">
        <f t="shared" ref="U62" si="18">J62/$K$66</f>
        <v>1.4084507042253521E-2</v>
      </c>
      <c r="V62" s="44">
        <f>SUM(N62:U62)</f>
        <v>1.4084507042253521E-2</v>
      </c>
    </row>
    <row r="63" spans="1:22" ht="15.75" thickBot="1" x14ac:dyDescent="0.3">
      <c r="A63" s="123"/>
      <c r="B63" s="38" t="s">
        <v>1</v>
      </c>
      <c r="C63" s="38">
        <f>SUM(C61:C62)</f>
        <v>0</v>
      </c>
      <c r="D63" s="38">
        <f>SUM(D61:D62)</f>
        <v>0</v>
      </c>
      <c r="E63" s="38">
        <f t="shared" ref="E63:J63" si="19">SUM(E61:E62)</f>
        <v>0</v>
      </c>
      <c r="F63" s="38">
        <f t="shared" si="19"/>
        <v>0</v>
      </c>
      <c r="G63" s="38">
        <f t="shared" si="19"/>
        <v>0</v>
      </c>
      <c r="H63" s="38">
        <f t="shared" si="19"/>
        <v>0</v>
      </c>
      <c r="I63" s="38">
        <f t="shared" si="19"/>
        <v>0</v>
      </c>
      <c r="J63" s="38">
        <f t="shared" si="19"/>
        <v>2</v>
      </c>
      <c r="K63" s="39">
        <v>2</v>
      </c>
      <c r="L63" s="119"/>
      <c r="M63" s="38" t="s">
        <v>1</v>
      </c>
      <c r="N63" s="45">
        <f>SUM(N61:N62)</f>
        <v>0</v>
      </c>
      <c r="O63" s="45">
        <f t="shared" ref="O63:V63" si="20">SUM(O61:O62)</f>
        <v>0</v>
      </c>
      <c r="P63" s="45">
        <f t="shared" si="20"/>
        <v>0</v>
      </c>
      <c r="Q63" s="45">
        <f t="shared" si="20"/>
        <v>0</v>
      </c>
      <c r="R63" s="45">
        <f t="shared" si="20"/>
        <v>0</v>
      </c>
      <c r="S63" s="45">
        <f t="shared" si="20"/>
        <v>0</v>
      </c>
      <c r="T63" s="45">
        <f t="shared" si="20"/>
        <v>0</v>
      </c>
      <c r="U63" s="45">
        <f t="shared" si="20"/>
        <v>2.8169014084507043E-2</v>
      </c>
      <c r="V63" s="45">
        <f t="shared" si="20"/>
        <v>2.8169014084507043E-2</v>
      </c>
    </row>
    <row r="64" spans="1:22" x14ac:dyDescent="0.25">
      <c r="A64" s="121" t="s">
        <v>4</v>
      </c>
      <c r="B64" s="35" t="s">
        <v>4</v>
      </c>
      <c r="C64" s="30">
        <v>0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</v>
      </c>
      <c r="K64" s="31">
        <v>1</v>
      </c>
      <c r="L64" s="117" t="s">
        <v>4</v>
      </c>
      <c r="M64" s="35" t="s">
        <v>4</v>
      </c>
      <c r="N64" s="46">
        <f>C64/$K$66</f>
        <v>0</v>
      </c>
      <c r="O64" s="46">
        <f t="shared" ref="O64:U64" si="21">D64/$K$66</f>
        <v>0</v>
      </c>
      <c r="P64" s="46">
        <f t="shared" si="21"/>
        <v>0</v>
      </c>
      <c r="Q64" s="46">
        <f t="shared" si="21"/>
        <v>0</v>
      </c>
      <c r="R64" s="46">
        <f t="shared" si="21"/>
        <v>0</v>
      </c>
      <c r="S64" s="46">
        <f t="shared" si="21"/>
        <v>0</v>
      </c>
      <c r="T64" s="46">
        <f t="shared" si="21"/>
        <v>0</v>
      </c>
      <c r="U64" s="46">
        <f t="shared" si="21"/>
        <v>1.4084507042253521E-2</v>
      </c>
      <c r="V64" s="47">
        <f>SUM(N64:U64)</f>
        <v>1.4084507042253521E-2</v>
      </c>
    </row>
    <row r="65" spans="1:22" ht="15.75" thickBot="1" x14ac:dyDescent="0.3">
      <c r="A65" s="122"/>
      <c r="B65" s="38" t="s">
        <v>1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1</v>
      </c>
      <c r="K65" s="39">
        <v>1</v>
      </c>
      <c r="L65" s="119"/>
      <c r="M65" s="36" t="s">
        <v>1</v>
      </c>
      <c r="N65" s="42">
        <f>SUM(N64)</f>
        <v>0</v>
      </c>
      <c r="O65" s="42">
        <f t="shared" ref="O65:U65" si="22">SUM(O64)</f>
        <v>0</v>
      </c>
      <c r="P65" s="42">
        <f t="shared" si="22"/>
        <v>0</v>
      </c>
      <c r="Q65" s="42">
        <f t="shared" si="22"/>
        <v>0</v>
      </c>
      <c r="R65" s="42">
        <f t="shared" si="22"/>
        <v>0</v>
      </c>
      <c r="S65" s="42">
        <f t="shared" si="22"/>
        <v>0</v>
      </c>
      <c r="T65" s="42">
        <f t="shared" si="22"/>
        <v>0</v>
      </c>
      <c r="U65" s="42">
        <f t="shared" si="22"/>
        <v>1.4084507042253521E-2</v>
      </c>
      <c r="V65" s="42">
        <f>SUM(V64)</f>
        <v>1.4084507042253521E-2</v>
      </c>
    </row>
    <row r="66" spans="1:22" ht="15.75" thickBot="1" x14ac:dyDescent="0.3">
      <c r="A66" s="113" t="s">
        <v>18</v>
      </c>
      <c r="B66" s="114"/>
      <c r="C66" s="48">
        <f>SUM(C60+C63+C65)</f>
        <v>6</v>
      </c>
      <c r="D66" s="48">
        <f t="shared" ref="D66:K66" si="23">SUM(D60+D63+D65)</f>
        <v>1</v>
      </c>
      <c r="E66" s="48">
        <f t="shared" si="23"/>
        <v>5</v>
      </c>
      <c r="F66" s="48">
        <f t="shared" si="23"/>
        <v>2</v>
      </c>
      <c r="G66" s="48">
        <f t="shared" si="23"/>
        <v>1</v>
      </c>
      <c r="H66" s="48">
        <f t="shared" si="23"/>
        <v>5</v>
      </c>
      <c r="I66" s="48">
        <f t="shared" si="23"/>
        <v>12</v>
      </c>
      <c r="J66" s="48">
        <f t="shared" si="23"/>
        <v>39</v>
      </c>
      <c r="K66" s="49">
        <f t="shared" si="23"/>
        <v>71</v>
      </c>
      <c r="L66" s="115" t="s">
        <v>18</v>
      </c>
      <c r="M66" s="116"/>
      <c r="N66" s="50">
        <f>SUM(N65+N63+N60)</f>
        <v>8.4507042253521125E-2</v>
      </c>
      <c r="O66" s="50">
        <f t="shared" ref="O66:V66" si="24">SUM(O65+O63+O60)</f>
        <v>1.4084507042253521E-2</v>
      </c>
      <c r="P66" s="50">
        <f t="shared" si="24"/>
        <v>7.0422535211267609E-2</v>
      </c>
      <c r="Q66" s="50">
        <f t="shared" si="24"/>
        <v>2.8169014084507043E-2</v>
      </c>
      <c r="R66" s="50">
        <f t="shared" si="24"/>
        <v>1.4084507042253521E-2</v>
      </c>
      <c r="S66" s="50">
        <f t="shared" si="24"/>
        <v>7.0422535211267609E-2</v>
      </c>
      <c r="T66" s="50">
        <f t="shared" si="24"/>
        <v>0.16901408450704225</v>
      </c>
      <c r="U66" s="50">
        <f t="shared" si="24"/>
        <v>0.54929577464788726</v>
      </c>
      <c r="V66" s="51">
        <f t="shared" si="24"/>
        <v>0.99999999999999978</v>
      </c>
    </row>
  </sheetData>
  <mergeCells count="18">
    <mergeCell ref="N43:U43"/>
    <mergeCell ref="V43:V44"/>
    <mergeCell ref="A42:V42"/>
    <mergeCell ref="A66:B66"/>
    <mergeCell ref="L66:M66"/>
    <mergeCell ref="L61:L63"/>
    <mergeCell ref="L45:L60"/>
    <mergeCell ref="A45:A60"/>
    <mergeCell ref="A61:A63"/>
    <mergeCell ref="A64:A65"/>
    <mergeCell ref="L64:L65"/>
    <mergeCell ref="L43:L44"/>
    <mergeCell ref="M43:M44"/>
    <mergeCell ref="A2:D2"/>
    <mergeCell ref="C43:J43"/>
    <mergeCell ref="K43:K44"/>
    <mergeCell ref="B43:B44"/>
    <mergeCell ref="A43:A4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I7" sqref="I7"/>
    </sheetView>
  </sheetViews>
  <sheetFormatPr baseColWidth="10" defaultRowHeight="15" x14ac:dyDescent="0.25"/>
  <cols>
    <col min="1" max="1" width="14" bestFit="1" customWidth="1"/>
    <col min="7" max="7" width="17.5703125" customWidth="1"/>
  </cols>
  <sheetData>
    <row r="1" spans="1:4" x14ac:dyDescent="0.25">
      <c r="A1" s="101" t="s">
        <v>115</v>
      </c>
      <c r="B1" s="101"/>
      <c r="C1" s="101"/>
      <c r="D1" s="101"/>
    </row>
    <row r="2" spans="1:4" ht="30" x14ac:dyDescent="0.25">
      <c r="A2" s="7" t="s">
        <v>114</v>
      </c>
      <c r="B2" s="6" t="s">
        <v>20</v>
      </c>
      <c r="C2" s="6" t="s">
        <v>21</v>
      </c>
      <c r="D2" s="7" t="s">
        <v>22</v>
      </c>
    </row>
    <row r="3" spans="1:4" x14ac:dyDescent="0.25">
      <c r="A3" s="2" t="s">
        <v>112</v>
      </c>
      <c r="B3" s="2">
        <v>6</v>
      </c>
      <c r="C3" s="5">
        <f>B3/$B$7</f>
        <v>8.4507042253521125E-2</v>
      </c>
      <c r="D3" s="5">
        <f>C3</f>
        <v>8.4507042253521125E-2</v>
      </c>
    </row>
    <row r="4" spans="1:4" x14ac:dyDescent="0.25">
      <c r="A4" s="2" t="s">
        <v>13</v>
      </c>
      <c r="B4" s="2">
        <v>11</v>
      </c>
      <c r="C4" s="5">
        <f t="shared" ref="C4:C6" si="0">B4/$B$7</f>
        <v>0.15492957746478872</v>
      </c>
      <c r="D4" s="5">
        <f>D3+C4</f>
        <v>0.23943661971830985</v>
      </c>
    </row>
    <row r="5" spans="1:4" x14ac:dyDescent="0.25">
      <c r="A5" s="2" t="s">
        <v>4</v>
      </c>
      <c r="B5" s="2">
        <v>51</v>
      </c>
      <c r="C5" s="5">
        <f t="shared" si="0"/>
        <v>0.71830985915492962</v>
      </c>
      <c r="D5" s="5">
        <f t="shared" ref="D5:D6" si="1">D4+C5</f>
        <v>0.95774647887323949</v>
      </c>
    </row>
    <row r="6" spans="1:4" x14ac:dyDescent="0.25">
      <c r="A6" s="2" t="s">
        <v>113</v>
      </c>
      <c r="B6" s="2">
        <v>3</v>
      </c>
      <c r="C6" s="5">
        <f t="shared" si="0"/>
        <v>4.2253521126760563E-2</v>
      </c>
      <c r="D6" s="29">
        <f t="shared" si="1"/>
        <v>1</v>
      </c>
    </row>
    <row r="7" spans="1:4" x14ac:dyDescent="0.25">
      <c r="A7" s="2" t="s">
        <v>1</v>
      </c>
      <c r="B7" s="2">
        <f>SUM(B3:B6)</f>
        <v>71</v>
      </c>
      <c r="C7" s="29">
        <f>SUM(C3:C6)</f>
        <v>1</v>
      </c>
    </row>
    <row r="9" spans="1:4" x14ac:dyDescent="0.25">
      <c r="A9" s="101" t="s">
        <v>116</v>
      </c>
      <c r="B9" s="101"/>
      <c r="C9" s="101"/>
      <c r="D9" s="101"/>
    </row>
    <row r="10" spans="1:4" ht="45" x14ac:dyDescent="0.25">
      <c r="A10" s="7" t="s">
        <v>119</v>
      </c>
      <c r="B10" s="6" t="s">
        <v>20</v>
      </c>
      <c r="C10" s="6" t="s">
        <v>21</v>
      </c>
      <c r="D10" s="7" t="s">
        <v>22</v>
      </c>
    </row>
    <row r="11" spans="1:4" x14ac:dyDescent="0.25">
      <c r="A11" s="6">
        <v>1</v>
      </c>
      <c r="B11" s="2">
        <v>2</v>
      </c>
      <c r="C11" s="5">
        <f>B11/$B$17</f>
        <v>2.8169014084507043E-2</v>
      </c>
      <c r="D11" s="5">
        <f>C11</f>
        <v>2.8169014084507043E-2</v>
      </c>
    </row>
    <row r="12" spans="1:4" x14ac:dyDescent="0.25">
      <c r="A12" s="6">
        <v>2</v>
      </c>
      <c r="B12" s="2">
        <v>12</v>
      </c>
      <c r="C12" s="5">
        <f t="shared" ref="C12:C16" si="2">B12/$B$17</f>
        <v>0.16901408450704225</v>
      </c>
      <c r="D12" s="5">
        <f>C12+D11</f>
        <v>0.19718309859154928</v>
      </c>
    </row>
    <row r="13" spans="1:4" x14ac:dyDescent="0.25">
      <c r="A13" s="6">
        <v>3</v>
      </c>
      <c r="B13" s="2">
        <v>14</v>
      </c>
      <c r="C13" s="5">
        <f t="shared" si="2"/>
        <v>0.19718309859154928</v>
      </c>
      <c r="D13" s="5">
        <f t="shared" ref="D13:D16" si="3">C13+D12</f>
        <v>0.39436619718309857</v>
      </c>
    </row>
    <row r="14" spans="1:4" x14ac:dyDescent="0.25">
      <c r="A14" s="6">
        <v>4</v>
      </c>
      <c r="B14" s="2">
        <v>7</v>
      </c>
      <c r="C14" s="5">
        <f t="shared" si="2"/>
        <v>9.8591549295774641E-2</v>
      </c>
      <c r="D14" s="5">
        <f t="shared" si="3"/>
        <v>0.49295774647887319</v>
      </c>
    </row>
    <row r="15" spans="1:4" x14ac:dyDescent="0.25">
      <c r="A15" s="6">
        <v>5</v>
      </c>
      <c r="B15" s="2">
        <v>7</v>
      </c>
      <c r="C15" s="5">
        <f t="shared" si="2"/>
        <v>9.8591549295774641E-2</v>
      </c>
      <c r="D15" s="5">
        <f t="shared" si="3"/>
        <v>0.59154929577464788</v>
      </c>
    </row>
    <row r="16" spans="1:4" x14ac:dyDescent="0.25">
      <c r="A16" s="6" t="s">
        <v>4</v>
      </c>
      <c r="B16" s="2">
        <v>29</v>
      </c>
      <c r="C16" s="5">
        <f t="shared" si="2"/>
        <v>0.40845070422535212</v>
      </c>
      <c r="D16" s="4">
        <f t="shared" si="3"/>
        <v>1</v>
      </c>
    </row>
    <row r="17" spans="1:12" x14ac:dyDescent="0.25">
      <c r="A17" s="6" t="s">
        <v>1</v>
      </c>
      <c r="B17" s="6">
        <f>SUM(B11:B16)</f>
        <v>71</v>
      </c>
      <c r="C17" s="9">
        <f>SUM(C11:C16)</f>
        <v>1</v>
      </c>
      <c r="D17" s="4"/>
    </row>
    <row r="20" spans="1:12" ht="30.75" customHeight="1" x14ac:dyDescent="0.25">
      <c r="A20" s="127" t="s">
        <v>117</v>
      </c>
      <c r="B20" s="128"/>
      <c r="C20" s="128"/>
      <c r="D20" s="128"/>
      <c r="E20" s="128"/>
      <c r="F20" s="129"/>
    </row>
    <row r="21" spans="1:12" ht="31.5" customHeight="1" x14ac:dyDescent="0.25">
      <c r="A21" s="110" t="s">
        <v>119</v>
      </c>
      <c r="B21" s="124" t="s">
        <v>118</v>
      </c>
      <c r="C21" s="125"/>
      <c r="D21" s="125"/>
      <c r="E21" s="126"/>
      <c r="F21" s="103" t="s">
        <v>1</v>
      </c>
      <c r="G21" s="110" t="s">
        <v>119</v>
      </c>
      <c r="H21" s="124" t="s">
        <v>118</v>
      </c>
      <c r="I21" s="125"/>
      <c r="J21" s="125"/>
      <c r="K21" s="126"/>
      <c r="L21" s="103" t="s">
        <v>1</v>
      </c>
    </row>
    <row r="22" spans="1:12" ht="27" customHeight="1" x14ac:dyDescent="0.25">
      <c r="A22" s="110"/>
      <c r="B22" s="7" t="s">
        <v>112</v>
      </c>
      <c r="C22" s="7" t="s">
        <v>13</v>
      </c>
      <c r="D22" s="7" t="s">
        <v>4</v>
      </c>
      <c r="E22" s="7" t="s">
        <v>113</v>
      </c>
      <c r="F22" s="103"/>
      <c r="G22" s="110"/>
      <c r="H22" s="7" t="s">
        <v>112</v>
      </c>
      <c r="I22" s="7" t="s">
        <v>13</v>
      </c>
      <c r="J22" s="7" t="s">
        <v>4</v>
      </c>
      <c r="K22" s="7" t="s">
        <v>113</v>
      </c>
      <c r="L22" s="103"/>
    </row>
    <row r="23" spans="1:12" x14ac:dyDescent="0.25">
      <c r="A23" s="6">
        <v>1</v>
      </c>
      <c r="B23" s="2">
        <v>0</v>
      </c>
      <c r="C23" s="2">
        <v>1</v>
      </c>
      <c r="D23" s="2">
        <v>1</v>
      </c>
      <c r="E23" s="2">
        <v>0</v>
      </c>
      <c r="F23" s="2">
        <f t="shared" ref="F23:F28" si="4">SUM(B23:E23)</f>
        <v>2</v>
      </c>
      <c r="G23" s="6">
        <v>1</v>
      </c>
      <c r="H23" s="5">
        <f>B23/$F$29</f>
        <v>0</v>
      </c>
      <c r="I23" s="5">
        <f t="shared" ref="I23:K23" si="5">C23/$F$29</f>
        <v>1.4084507042253521E-2</v>
      </c>
      <c r="J23" s="5">
        <f t="shared" si="5"/>
        <v>1.4084507042253521E-2</v>
      </c>
      <c r="K23" s="5">
        <f t="shared" si="5"/>
        <v>0</v>
      </c>
      <c r="L23" s="5">
        <f>SUM(H23:K23)</f>
        <v>2.8169014084507043E-2</v>
      </c>
    </row>
    <row r="24" spans="1:12" x14ac:dyDescent="0.25">
      <c r="A24" s="6">
        <v>2</v>
      </c>
      <c r="B24" s="2">
        <v>2</v>
      </c>
      <c r="C24" s="2">
        <v>1</v>
      </c>
      <c r="D24" s="2">
        <v>9</v>
      </c>
      <c r="E24" s="2">
        <v>0</v>
      </c>
      <c r="F24" s="2">
        <f t="shared" si="4"/>
        <v>12</v>
      </c>
      <c r="G24" s="6">
        <v>2</v>
      </c>
      <c r="H24" s="5">
        <f t="shared" ref="H24:H28" si="6">B24/$F$29</f>
        <v>2.8169014084507043E-2</v>
      </c>
      <c r="I24" s="5">
        <f t="shared" ref="I24:I28" si="7">C24/$F$29</f>
        <v>1.4084507042253521E-2</v>
      </c>
      <c r="J24" s="5">
        <f t="shared" ref="J24:J28" si="8">D24/$F$29</f>
        <v>0.12676056338028169</v>
      </c>
      <c r="K24" s="5">
        <f t="shared" ref="K24:K28" si="9">E24/$F$29</f>
        <v>0</v>
      </c>
      <c r="L24" s="5">
        <f t="shared" ref="L24:L28" si="10">SUM(H24:K24)</f>
        <v>0.16901408450704225</v>
      </c>
    </row>
    <row r="25" spans="1:12" x14ac:dyDescent="0.25">
      <c r="A25" s="6">
        <v>3</v>
      </c>
      <c r="B25" s="2">
        <v>1</v>
      </c>
      <c r="C25" s="2">
        <v>2</v>
      </c>
      <c r="D25" s="2">
        <v>10</v>
      </c>
      <c r="E25" s="2">
        <v>1</v>
      </c>
      <c r="F25" s="2">
        <f t="shared" si="4"/>
        <v>14</v>
      </c>
      <c r="G25" s="6">
        <v>3</v>
      </c>
      <c r="H25" s="5">
        <f t="shared" si="6"/>
        <v>1.4084507042253521E-2</v>
      </c>
      <c r="I25" s="5">
        <f t="shared" si="7"/>
        <v>2.8169014084507043E-2</v>
      </c>
      <c r="J25" s="5">
        <f t="shared" si="8"/>
        <v>0.14084507042253522</v>
      </c>
      <c r="K25" s="5">
        <f t="shared" si="9"/>
        <v>1.4084507042253521E-2</v>
      </c>
      <c r="L25" s="5">
        <f t="shared" si="10"/>
        <v>0.19718309859154931</v>
      </c>
    </row>
    <row r="26" spans="1:12" x14ac:dyDescent="0.25">
      <c r="A26" s="6">
        <v>4</v>
      </c>
      <c r="B26" s="2">
        <v>2</v>
      </c>
      <c r="C26" s="2">
        <v>2</v>
      </c>
      <c r="D26" s="2">
        <v>3</v>
      </c>
      <c r="E26" s="2">
        <v>0</v>
      </c>
      <c r="F26" s="2">
        <f t="shared" si="4"/>
        <v>7</v>
      </c>
      <c r="G26" s="6">
        <v>4</v>
      </c>
      <c r="H26" s="5">
        <f t="shared" si="6"/>
        <v>2.8169014084507043E-2</v>
      </c>
      <c r="I26" s="5">
        <f t="shared" si="7"/>
        <v>2.8169014084507043E-2</v>
      </c>
      <c r="J26" s="5">
        <f t="shared" si="8"/>
        <v>4.2253521126760563E-2</v>
      </c>
      <c r="K26" s="5">
        <f t="shared" si="9"/>
        <v>0</v>
      </c>
      <c r="L26" s="5">
        <f t="shared" si="10"/>
        <v>9.8591549295774655E-2</v>
      </c>
    </row>
    <row r="27" spans="1:12" x14ac:dyDescent="0.25">
      <c r="A27" s="6">
        <v>5</v>
      </c>
      <c r="B27" s="2">
        <v>0</v>
      </c>
      <c r="C27" s="2">
        <v>2</v>
      </c>
      <c r="D27" s="2">
        <v>3</v>
      </c>
      <c r="E27" s="2">
        <v>2</v>
      </c>
      <c r="F27" s="2">
        <f t="shared" si="4"/>
        <v>7</v>
      </c>
      <c r="G27" s="6">
        <v>5</v>
      </c>
      <c r="H27" s="5">
        <f t="shared" si="6"/>
        <v>0</v>
      </c>
      <c r="I27" s="5">
        <f t="shared" si="7"/>
        <v>2.8169014084507043E-2</v>
      </c>
      <c r="J27" s="5">
        <f t="shared" si="8"/>
        <v>4.2253521126760563E-2</v>
      </c>
      <c r="K27" s="5">
        <f t="shared" si="9"/>
        <v>2.8169014084507043E-2</v>
      </c>
      <c r="L27" s="5">
        <f t="shared" si="10"/>
        <v>9.8591549295774655E-2</v>
      </c>
    </row>
    <row r="28" spans="1:12" x14ac:dyDescent="0.25">
      <c r="A28" s="6" t="s">
        <v>4</v>
      </c>
      <c r="B28" s="2">
        <v>1</v>
      </c>
      <c r="C28" s="2">
        <v>3</v>
      </c>
      <c r="D28" s="2">
        <v>25</v>
      </c>
      <c r="E28" s="2">
        <v>0</v>
      </c>
      <c r="F28" s="2">
        <f t="shared" si="4"/>
        <v>29</v>
      </c>
      <c r="G28" s="6" t="s">
        <v>4</v>
      </c>
      <c r="H28" s="5">
        <f t="shared" si="6"/>
        <v>1.4084507042253521E-2</v>
      </c>
      <c r="I28" s="5">
        <f t="shared" si="7"/>
        <v>4.2253521126760563E-2</v>
      </c>
      <c r="J28" s="5">
        <f t="shared" si="8"/>
        <v>0.352112676056338</v>
      </c>
      <c r="K28" s="5">
        <f t="shared" si="9"/>
        <v>0</v>
      </c>
      <c r="L28" s="5">
        <f t="shared" si="10"/>
        <v>0.40845070422535207</v>
      </c>
    </row>
    <row r="29" spans="1:12" x14ac:dyDescent="0.25">
      <c r="A29" s="6" t="s">
        <v>69</v>
      </c>
      <c r="B29" s="2">
        <f>SUM(B23:B28)</f>
        <v>6</v>
      </c>
      <c r="C29" s="2">
        <f>SUM(C23:C28)</f>
        <v>11</v>
      </c>
      <c r="D29" s="2">
        <f>SUM(D23:D28)</f>
        <v>51</v>
      </c>
      <c r="E29" s="2">
        <f>SUM(E23:E28)</f>
        <v>3</v>
      </c>
      <c r="F29" s="2">
        <f>SUM(F23:F28)</f>
        <v>71</v>
      </c>
      <c r="G29" s="6" t="s">
        <v>69</v>
      </c>
      <c r="H29" s="16">
        <f>SUM(H23:H28)</f>
        <v>8.4507042253521125E-2</v>
      </c>
      <c r="I29" s="16">
        <f t="shared" ref="I29:K29" si="11">SUM(I23:I28)</f>
        <v>0.15492957746478875</v>
      </c>
      <c r="J29" s="16">
        <f t="shared" si="11"/>
        <v>0.71830985915492951</v>
      </c>
      <c r="K29" s="16">
        <f t="shared" si="11"/>
        <v>4.2253521126760563E-2</v>
      </c>
      <c r="L29" s="17">
        <f>SUM(L23:L28)</f>
        <v>1</v>
      </c>
    </row>
  </sheetData>
  <mergeCells count="9">
    <mergeCell ref="G21:G22"/>
    <mergeCell ref="H21:K21"/>
    <mergeCell ref="L21:L22"/>
    <mergeCell ref="A1:D1"/>
    <mergeCell ref="A9:D9"/>
    <mergeCell ref="A21:A22"/>
    <mergeCell ref="F21:F22"/>
    <mergeCell ref="A20:F20"/>
    <mergeCell ref="B21:E21"/>
  </mergeCells>
  <pageMargins left="0.7" right="0.7" top="0.75" bottom="0.75" header="0.3" footer="0.3"/>
  <ignoredErrors>
    <ignoredError sqref="F23:F27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topLeftCell="A21" workbookViewId="0">
      <selection activeCell="F32" sqref="F32"/>
    </sheetView>
  </sheetViews>
  <sheetFormatPr baseColWidth="10" defaultRowHeight="15" x14ac:dyDescent="0.25"/>
  <cols>
    <col min="2" max="2" width="20.85546875" bestFit="1" customWidth="1"/>
    <col min="6" max="6" width="20.85546875" bestFit="1" customWidth="1"/>
  </cols>
  <sheetData>
    <row r="1" spans="1:9" ht="15.75" thickBot="1" x14ac:dyDescent="0.3">
      <c r="A1" s="136" t="s">
        <v>138</v>
      </c>
      <c r="B1" s="137"/>
      <c r="C1" s="137"/>
      <c r="D1" s="138"/>
      <c r="F1" s="139" t="s">
        <v>134</v>
      </c>
      <c r="G1" s="140"/>
      <c r="H1" s="140"/>
      <c r="I1" s="141"/>
    </row>
    <row r="2" spans="1:9" ht="30.75" thickBot="1" x14ac:dyDescent="0.3">
      <c r="A2" s="37" t="s">
        <v>121</v>
      </c>
      <c r="B2" s="37" t="s">
        <v>20</v>
      </c>
      <c r="C2" s="37" t="s">
        <v>21</v>
      </c>
      <c r="D2" s="66" t="s">
        <v>137</v>
      </c>
      <c r="F2" s="75" t="s">
        <v>139</v>
      </c>
      <c r="G2" s="55" t="s">
        <v>20</v>
      </c>
      <c r="H2" s="56" t="s">
        <v>21</v>
      </c>
      <c r="I2" s="70" t="s">
        <v>137</v>
      </c>
    </row>
    <row r="3" spans="1:9" x14ac:dyDescent="0.25">
      <c r="A3" s="2" t="s">
        <v>2</v>
      </c>
      <c r="B3" s="2">
        <v>62</v>
      </c>
      <c r="C3" s="5">
        <f>B3/$B$6</f>
        <v>0.87323943661971826</v>
      </c>
      <c r="D3" s="52">
        <f>C3</f>
        <v>0.87323943661971826</v>
      </c>
      <c r="F3" s="74" t="s">
        <v>122</v>
      </c>
      <c r="G3" s="69">
        <v>2</v>
      </c>
      <c r="H3" s="43">
        <f>G3/$G$16</f>
        <v>5.128205128205128E-2</v>
      </c>
      <c r="I3" s="65">
        <f>H3</f>
        <v>5.128205128205128E-2</v>
      </c>
    </row>
    <row r="4" spans="1:9" x14ac:dyDescent="0.25">
      <c r="A4" s="2" t="s">
        <v>3</v>
      </c>
      <c r="B4" s="2">
        <v>8</v>
      </c>
      <c r="C4" s="5">
        <f>B4/$B$6</f>
        <v>0.11267605633802817</v>
      </c>
      <c r="D4" s="52">
        <f>C4+D3</f>
        <v>0.98591549295774639</v>
      </c>
      <c r="F4" s="37" t="s">
        <v>123</v>
      </c>
      <c r="G4" s="2">
        <v>7</v>
      </c>
      <c r="H4" s="5">
        <f t="shared" ref="H4:H15" si="0">G4/G$16</f>
        <v>0.17948717948717949</v>
      </c>
      <c r="I4" s="52">
        <f>H4+I3</f>
        <v>0.23076923076923078</v>
      </c>
    </row>
    <row r="5" spans="1:9" ht="15.75" thickBot="1" x14ac:dyDescent="0.3">
      <c r="A5" s="53" t="s">
        <v>4</v>
      </c>
      <c r="B5" s="53">
        <v>1</v>
      </c>
      <c r="C5" s="54">
        <f>B5/$B$6</f>
        <v>1.4084507042253521E-2</v>
      </c>
      <c r="D5" s="67">
        <f>C5+D4</f>
        <v>0.99999999999999989</v>
      </c>
      <c r="F5" s="6" t="s">
        <v>124</v>
      </c>
      <c r="G5" s="2">
        <v>1</v>
      </c>
      <c r="H5" s="5">
        <f t="shared" si="0"/>
        <v>2.564102564102564E-2</v>
      </c>
      <c r="I5" s="52">
        <f t="shared" ref="I5:I15" si="1">H5+I4</f>
        <v>0.25641025641025644</v>
      </c>
    </row>
    <row r="6" spans="1:9" ht="15.75" thickBot="1" x14ac:dyDescent="0.3">
      <c r="A6" s="59" t="s">
        <v>1</v>
      </c>
      <c r="B6" s="60">
        <f>SUM(B3:B5)</f>
        <v>71</v>
      </c>
      <c r="C6" s="63">
        <f>SUM(C3:C5)</f>
        <v>0.99999999999999989</v>
      </c>
      <c r="D6" s="64"/>
      <c r="F6" s="6" t="s">
        <v>125</v>
      </c>
      <c r="G6" s="2">
        <v>6</v>
      </c>
      <c r="H6" s="5">
        <f t="shared" si="0"/>
        <v>0.15384615384615385</v>
      </c>
      <c r="I6" s="52">
        <f t="shared" si="1"/>
        <v>0.4102564102564103</v>
      </c>
    </row>
    <row r="7" spans="1:9" x14ac:dyDescent="0.25">
      <c r="A7" s="130" t="s">
        <v>134</v>
      </c>
      <c r="B7" s="131"/>
      <c r="C7" s="131"/>
      <c r="D7" s="132"/>
      <c r="F7" s="6" t="s">
        <v>126</v>
      </c>
      <c r="G7" s="2">
        <v>3</v>
      </c>
      <c r="H7" s="5">
        <f t="shared" si="0"/>
        <v>7.6923076923076927E-2</v>
      </c>
      <c r="I7" s="52">
        <f t="shared" si="1"/>
        <v>0.48717948717948723</v>
      </c>
    </row>
    <row r="8" spans="1:9" x14ac:dyDescent="0.25">
      <c r="A8" s="33" t="s">
        <v>2</v>
      </c>
      <c r="B8" s="33">
        <f>SUM(G3:G14)</f>
        <v>38</v>
      </c>
      <c r="C8" s="43" t="e">
        <f>B8/$B$11</f>
        <v>#REF!</v>
      </c>
      <c r="D8" s="65" t="e">
        <f>C8</f>
        <v>#REF!</v>
      </c>
      <c r="F8" s="6" t="s">
        <v>127</v>
      </c>
      <c r="G8" s="2">
        <v>2</v>
      </c>
      <c r="H8" s="5">
        <f t="shared" si="0"/>
        <v>5.128205128205128E-2</v>
      </c>
      <c r="I8" s="52">
        <f t="shared" si="1"/>
        <v>0.53846153846153855</v>
      </c>
    </row>
    <row r="9" spans="1:9" x14ac:dyDescent="0.25">
      <c r="A9" s="2" t="s">
        <v>3</v>
      </c>
      <c r="B9" s="2">
        <f>G15</f>
        <v>1</v>
      </c>
      <c r="C9" s="5" t="e">
        <f t="shared" ref="C9:C10" si="2">B9/$B$11</f>
        <v>#REF!</v>
      </c>
      <c r="D9" s="52" t="e">
        <f>C9+D8</f>
        <v>#REF!</v>
      </c>
      <c r="F9" s="6" t="s">
        <v>128</v>
      </c>
      <c r="G9" s="2">
        <v>8</v>
      </c>
      <c r="H9" s="5">
        <f t="shared" si="0"/>
        <v>0.20512820512820512</v>
      </c>
      <c r="I9" s="52">
        <f t="shared" si="1"/>
        <v>0.74358974358974361</v>
      </c>
    </row>
    <row r="10" spans="1:9" ht="15.75" thickBot="1" x14ac:dyDescent="0.3">
      <c r="A10" s="53" t="s">
        <v>4</v>
      </c>
      <c r="B10" s="53" t="e">
        <f>#REF!</f>
        <v>#REF!</v>
      </c>
      <c r="C10" s="54" t="e">
        <f t="shared" si="2"/>
        <v>#REF!</v>
      </c>
      <c r="D10" s="68" t="e">
        <f>C10+D9</f>
        <v>#REF!</v>
      </c>
      <c r="F10" s="6" t="s">
        <v>129</v>
      </c>
      <c r="G10" s="2">
        <v>1</v>
      </c>
      <c r="H10" s="5">
        <f t="shared" si="0"/>
        <v>2.564102564102564E-2</v>
      </c>
      <c r="I10" s="52">
        <f t="shared" si="1"/>
        <v>0.76923076923076927</v>
      </c>
    </row>
    <row r="11" spans="1:9" ht="15.75" thickBot="1" x14ac:dyDescent="0.3">
      <c r="A11" s="59" t="s">
        <v>1</v>
      </c>
      <c r="B11" s="60" t="e">
        <f>B8+B9+B10</f>
        <v>#REF!</v>
      </c>
      <c r="C11" s="61" t="e">
        <f>C8+C9+C10</f>
        <v>#REF!</v>
      </c>
      <c r="D11" s="62"/>
      <c r="F11" s="6" t="s">
        <v>131</v>
      </c>
      <c r="G11" s="2">
        <v>1</v>
      </c>
      <c r="H11" s="5">
        <f t="shared" si="0"/>
        <v>2.564102564102564E-2</v>
      </c>
      <c r="I11" s="52">
        <f t="shared" si="1"/>
        <v>0.79487179487179493</v>
      </c>
    </row>
    <row r="12" spans="1:9" x14ac:dyDescent="0.25">
      <c r="A12" s="133" t="s">
        <v>135</v>
      </c>
      <c r="B12" s="134"/>
      <c r="C12" s="134"/>
      <c r="D12" s="135"/>
      <c r="F12" s="6" t="s">
        <v>132</v>
      </c>
      <c r="G12" s="2">
        <v>1</v>
      </c>
      <c r="H12" s="5">
        <f t="shared" si="0"/>
        <v>2.564102564102564E-2</v>
      </c>
      <c r="I12" s="52">
        <f t="shared" si="1"/>
        <v>0.8205128205128206</v>
      </c>
    </row>
    <row r="13" spans="1:9" x14ac:dyDescent="0.25">
      <c r="A13" s="71" t="s">
        <v>2</v>
      </c>
      <c r="B13" s="72">
        <v>0</v>
      </c>
      <c r="C13" s="5">
        <f>B13/$B$16</f>
        <v>0</v>
      </c>
      <c r="D13" s="73">
        <f>C13</f>
        <v>0</v>
      </c>
      <c r="F13" s="6" t="s">
        <v>133</v>
      </c>
      <c r="G13" s="2">
        <v>1</v>
      </c>
      <c r="H13" s="5">
        <f t="shared" si="0"/>
        <v>2.564102564102564E-2</v>
      </c>
      <c r="I13" s="52">
        <f>H13+I12</f>
        <v>0.84615384615384626</v>
      </c>
    </row>
    <row r="14" spans="1:9" x14ac:dyDescent="0.25">
      <c r="A14" s="2" t="s">
        <v>3</v>
      </c>
      <c r="B14" s="2">
        <v>70</v>
      </c>
      <c r="C14" s="5">
        <f>B14/$B$16</f>
        <v>0.9859154929577465</v>
      </c>
      <c r="D14" s="52">
        <f>C14+D13</f>
        <v>0.9859154929577465</v>
      </c>
      <c r="F14" s="6" t="s">
        <v>140</v>
      </c>
      <c r="G14" s="2">
        <v>5</v>
      </c>
      <c r="H14" s="5">
        <f t="shared" si="0"/>
        <v>0.12820512820512819</v>
      </c>
      <c r="I14" s="52">
        <f t="shared" si="1"/>
        <v>0.97435897435897445</v>
      </c>
    </row>
    <row r="15" spans="1:9" ht="15.75" thickBot="1" x14ac:dyDescent="0.3">
      <c r="A15" s="53" t="s">
        <v>4</v>
      </c>
      <c r="B15" s="53">
        <v>1</v>
      </c>
      <c r="C15" s="54">
        <f>B15/$B$16</f>
        <v>1.4084507042253521E-2</v>
      </c>
      <c r="D15" s="67">
        <f>C15+D14</f>
        <v>1</v>
      </c>
      <c r="F15" s="6" t="s">
        <v>4</v>
      </c>
      <c r="G15" s="2">
        <v>1</v>
      </c>
      <c r="H15" s="5">
        <f t="shared" si="0"/>
        <v>2.564102564102564E-2</v>
      </c>
      <c r="I15" s="52">
        <f t="shared" si="1"/>
        <v>1</v>
      </c>
    </row>
    <row r="16" spans="1:9" ht="15.75" thickBot="1" x14ac:dyDescent="0.3">
      <c r="A16" s="59" t="s">
        <v>1</v>
      </c>
      <c r="B16" s="60">
        <f>SUM(B13:B15)</f>
        <v>71</v>
      </c>
      <c r="C16" s="63">
        <f>SUM(C14:C15)</f>
        <v>1</v>
      </c>
      <c r="D16" s="64"/>
      <c r="F16" s="6" t="s">
        <v>1</v>
      </c>
      <c r="G16" s="6">
        <f>SUM(G3:G15)</f>
        <v>39</v>
      </c>
      <c r="H16" s="9">
        <f>SUM(H3:H15)</f>
        <v>1</v>
      </c>
      <c r="I16" s="6"/>
    </row>
    <row r="17" spans="1:4" x14ac:dyDescent="0.25">
      <c r="A17" s="130" t="s">
        <v>136</v>
      </c>
      <c r="B17" s="131"/>
      <c r="C17" s="131"/>
      <c r="D17" s="132"/>
    </row>
    <row r="18" spans="1:4" x14ac:dyDescent="0.25">
      <c r="A18" s="33" t="s">
        <v>2</v>
      </c>
      <c r="B18" s="33">
        <v>2</v>
      </c>
      <c r="C18" s="43">
        <f>B18/$B$21</f>
        <v>2.8169014084507043E-2</v>
      </c>
      <c r="D18" s="65">
        <f>C18</f>
        <v>2.8169014084507043E-2</v>
      </c>
    </row>
    <row r="19" spans="1:4" x14ac:dyDescent="0.25">
      <c r="A19" s="2" t="s">
        <v>3</v>
      </c>
      <c r="B19" s="2">
        <v>68</v>
      </c>
      <c r="C19" s="5">
        <f>B19/$B$21</f>
        <v>0.95774647887323938</v>
      </c>
      <c r="D19" s="52">
        <f>C19+D18</f>
        <v>0.98591549295774639</v>
      </c>
    </row>
    <row r="20" spans="1:4" ht="15.75" thickBot="1" x14ac:dyDescent="0.3">
      <c r="A20" s="53" t="s">
        <v>4</v>
      </c>
      <c r="B20" s="53">
        <v>1</v>
      </c>
      <c r="C20" s="54">
        <f>B20/$B$21</f>
        <v>1.4084507042253521E-2</v>
      </c>
      <c r="D20" s="67">
        <f>C20+D19</f>
        <v>0.99999999999999989</v>
      </c>
    </row>
    <row r="21" spans="1:4" ht="15.75" thickBot="1" x14ac:dyDescent="0.3">
      <c r="A21" s="55" t="s">
        <v>1</v>
      </c>
      <c r="B21" s="56">
        <f>SUM(B18:B20)</f>
        <v>71</v>
      </c>
      <c r="C21" s="57">
        <f>SUM(C18:C20)</f>
        <v>0.99999999999999989</v>
      </c>
      <c r="D21" s="58"/>
    </row>
  </sheetData>
  <mergeCells count="5">
    <mergeCell ref="A17:D17"/>
    <mergeCell ref="A12:D12"/>
    <mergeCell ref="A7:D7"/>
    <mergeCell ref="A1:D1"/>
    <mergeCell ref="F1:I1"/>
  </mergeCells>
  <pageMargins left="0.7" right="0.7" top="0.75" bottom="0.75" header="0.3" footer="0.3"/>
  <pageSetup paperSize="9" orientation="portrait" horizontalDpi="0" verticalDpi="0" r:id="rId1"/>
  <ignoredErrors>
    <ignoredError sqref="B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Rango de edad, sexo</vt:lpstr>
      <vt:lpstr>Estado civil</vt:lpstr>
      <vt:lpstr>Estados de origen y migración</vt:lpstr>
      <vt:lpstr>Etnias y discapacidad</vt:lpstr>
      <vt:lpstr>Delegación</vt:lpstr>
      <vt:lpstr>Estudios</vt:lpstr>
      <vt:lpstr>Ocupación</vt:lpstr>
      <vt:lpstr>Situación del hogar tipo de fam</vt:lpstr>
      <vt:lpstr>Tipo de atención brindada</vt:lpstr>
      <vt:lpstr>Asunto atendido</vt:lpstr>
      <vt:lpstr>tipos de violencia</vt:lpstr>
      <vt:lpstr>Modalidad de violencia</vt:lpstr>
      <vt:lpstr>Ejercido por</vt:lpstr>
      <vt:lpstr>Crisis, módulo, immujer</vt:lpstr>
      <vt:lpstr>Servicios brindado por colonia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Sander Tiburcio Zamudio</dc:creator>
  <cp:lastModifiedBy>gabriela guadalupe navarro peraza</cp:lastModifiedBy>
  <dcterms:created xsi:type="dcterms:W3CDTF">2017-04-03T03:39:40Z</dcterms:created>
  <dcterms:modified xsi:type="dcterms:W3CDTF">2017-04-12T21:52:00Z</dcterms:modified>
</cp:coreProperties>
</file>